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HUMS_TNAS\Chums\Chumsoffice\2019-2020\July Mailout 2019-2020\"/>
    </mc:Choice>
  </mc:AlternateContent>
  <bookViews>
    <workbookView xWindow="0" yWindow="0" windowWidth="28800" windowHeight="12360"/>
  </bookViews>
  <sheets>
    <sheet name="EventCalendar" sheetId="2" r:id="rId1"/>
  </sheets>
  <definedNames>
    <definedName name="_xlnm.Print_Area" localSheetId="0">EventCalendar!$B$8:$Q$126</definedName>
    <definedName name="startday">EventCalendar!$M$4</definedName>
    <definedName name="valuevx">42.314159</definedName>
    <definedName name="year">EventCalendar!$F$4</definedName>
  </definedNames>
  <calcPr calcId="152511"/>
</workbook>
</file>

<file path=xl/calcChain.xml><?xml version="1.0" encoding="utf-8"?>
<calcChain xmlns="http://schemas.openxmlformats.org/spreadsheetml/2006/main">
  <c r="H119" i="2" l="1"/>
  <c r="G119" i="2"/>
  <c r="F119" i="2"/>
  <c r="E119" i="2"/>
  <c r="D119" i="2"/>
  <c r="C119" i="2"/>
  <c r="B119" i="2"/>
  <c r="H110" i="2"/>
  <c r="G110" i="2"/>
  <c r="F110" i="2"/>
  <c r="E110" i="2"/>
  <c r="D110" i="2"/>
  <c r="C110" i="2"/>
  <c r="B110" i="2"/>
  <c r="H101" i="2"/>
  <c r="G101" i="2"/>
  <c r="F101" i="2"/>
  <c r="E101" i="2"/>
  <c r="D101" i="2"/>
  <c r="C101" i="2"/>
  <c r="B101" i="2"/>
  <c r="H88" i="2"/>
  <c r="G88" i="2"/>
  <c r="F88" i="2"/>
  <c r="E88" i="2"/>
  <c r="D88" i="2"/>
  <c r="C88" i="2"/>
  <c r="B88" i="2"/>
  <c r="H79" i="2"/>
  <c r="G79" i="2"/>
  <c r="F79" i="2"/>
  <c r="E79" i="2"/>
  <c r="D79" i="2"/>
  <c r="C79" i="2"/>
  <c r="B79" i="2"/>
  <c r="H70" i="2"/>
  <c r="G70" i="2"/>
  <c r="F70" i="2"/>
  <c r="E70" i="2"/>
  <c r="D70" i="2"/>
  <c r="C70" i="2"/>
  <c r="B70" i="2"/>
  <c r="H61" i="2"/>
  <c r="G61" i="2"/>
  <c r="F61" i="2"/>
  <c r="E61" i="2"/>
  <c r="D61" i="2"/>
  <c r="C61" i="2"/>
  <c r="B61" i="2"/>
  <c r="H52" i="2"/>
  <c r="G52" i="2"/>
  <c r="F52" i="2"/>
  <c r="E52" i="2"/>
  <c r="D52" i="2"/>
  <c r="C52" i="2"/>
  <c r="B52" i="2"/>
  <c r="H43" i="2"/>
  <c r="G43" i="2"/>
  <c r="F43" i="2"/>
  <c r="E43" i="2"/>
  <c r="D43" i="2"/>
  <c r="C43" i="2"/>
  <c r="B43" i="2"/>
  <c r="H31" i="2"/>
  <c r="G31" i="2"/>
  <c r="F31" i="2"/>
  <c r="E31" i="2"/>
  <c r="D31" i="2"/>
  <c r="C31" i="2"/>
  <c r="B31" i="2"/>
  <c r="H22" i="2"/>
  <c r="G22" i="2"/>
  <c r="F22" i="2"/>
  <c r="E22" i="2"/>
  <c r="D22" i="2"/>
  <c r="C22" i="2"/>
  <c r="B22" i="2"/>
  <c r="H13" i="2"/>
  <c r="G13" i="2"/>
  <c r="F13" i="2"/>
  <c r="E13" i="2"/>
  <c r="D13" i="2"/>
  <c r="C13" i="2"/>
  <c r="B13" i="2"/>
  <c r="B118" i="2" l="1"/>
  <c r="B120" i="2" s="1"/>
  <c r="C120" i="2" s="1"/>
  <c r="D120" i="2" s="1"/>
  <c r="E120" i="2" s="1"/>
  <c r="F120" i="2" s="1"/>
  <c r="G120" i="2" s="1"/>
  <c r="H120" i="2" s="1"/>
  <c r="B121" i="2" s="1"/>
  <c r="C121" i="2" s="1"/>
  <c r="D121" i="2" s="1"/>
  <c r="E121" i="2" s="1"/>
  <c r="F121" i="2" s="1"/>
  <c r="G121" i="2" s="1"/>
  <c r="H121" i="2" s="1"/>
  <c r="B122" i="2" s="1"/>
  <c r="C122" i="2" s="1"/>
  <c r="D122" i="2" s="1"/>
  <c r="E122" i="2" s="1"/>
  <c r="F122" i="2" s="1"/>
  <c r="G122" i="2" s="1"/>
  <c r="H122" i="2" s="1"/>
  <c r="B123" i="2" s="1"/>
  <c r="C123" i="2" s="1"/>
  <c r="D123" i="2" s="1"/>
  <c r="E123" i="2" s="1"/>
  <c r="F123" i="2" s="1"/>
  <c r="G123" i="2" s="1"/>
  <c r="H123" i="2" s="1"/>
  <c r="B124" i="2" s="1"/>
  <c r="C124" i="2" s="1"/>
  <c r="D124" i="2" s="1"/>
  <c r="E124" i="2" s="1"/>
  <c r="F124" i="2" s="1"/>
  <c r="G124" i="2" s="1"/>
  <c r="H124" i="2" s="1"/>
  <c r="B125" i="2" s="1"/>
  <c r="C125" i="2" s="1"/>
  <c r="D125" i="2" s="1"/>
  <c r="E125" i="2" s="1"/>
  <c r="F125" i="2" s="1"/>
  <c r="G125" i="2" s="1"/>
  <c r="H125" i="2" s="1"/>
  <c r="B109" i="2"/>
  <c r="B100" i="2"/>
  <c r="B87" i="2"/>
  <c r="B78" i="2"/>
  <c r="B80" i="2" s="1"/>
  <c r="C80" i="2" s="1"/>
  <c r="D80" i="2" s="1"/>
  <c r="E80" i="2" s="1"/>
  <c r="F80" i="2" s="1"/>
  <c r="G80" i="2" s="1"/>
  <c r="H80" i="2" s="1"/>
  <c r="B81" i="2" s="1"/>
  <c r="C81" i="2" s="1"/>
  <c r="D81" i="2" s="1"/>
  <c r="E81" i="2" s="1"/>
  <c r="F81" i="2" s="1"/>
  <c r="G81" i="2" s="1"/>
  <c r="H81" i="2" s="1"/>
  <c r="B82" i="2" s="1"/>
  <c r="C82" i="2" s="1"/>
  <c r="D82" i="2" s="1"/>
  <c r="E82" i="2" s="1"/>
  <c r="F82" i="2" s="1"/>
  <c r="G82" i="2" s="1"/>
  <c r="H82" i="2" s="1"/>
  <c r="B83" i="2" s="1"/>
  <c r="C83" i="2" s="1"/>
  <c r="D83" i="2" s="1"/>
  <c r="E83" i="2" s="1"/>
  <c r="F83" i="2" s="1"/>
  <c r="G83" i="2" s="1"/>
  <c r="H83" i="2" s="1"/>
  <c r="B84" i="2" s="1"/>
  <c r="C84" i="2" s="1"/>
  <c r="D84" i="2" s="1"/>
  <c r="E84" i="2" s="1"/>
  <c r="F84" i="2" s="1"/>
  <c r="G84" i="2" s="1"/>
  <c r="H84" i="2" s="1"/>
  <c r="B85" i="2" s="1"/>
  <c r="C85" i="2" s="1"/>
  <c r="D85" i="2" s="1"/>
  <c r="E85" i="2" s="1"/>
  <c r="F85" i="2" s="1"/>
  <c r="G85" i="2" s="1"/>
  <c r="H85" i="2" s="1"/>
  <c r="B69" i="2"/>
  <c r="B60" i="2"/>
  <c r="B51" i="2"/>
  <c r="B42" i="2"/>
  <c r="B44" i="2" s="1"/>
  <c r="C44" i="2" s="1"/>
  <c r="D44" i="2" s="1"/>
  <c r="E44" i="2" s="1"/>
  <c r="F44" i="2" s="1"/>
  <c r="G44" i="2" s="1"/>
  <c r="H44" i="2" s="1"/>
  <c r="B45" i="2" s="1"/>
  <c r="C45" i="2" s="1"/>
  <c r="D45" i="2" s="1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F47" i="2" s="1"/>
  <c r="G47" i="2" s="1"/>
  <c r="H47" i="2" s="1"/>
  <c r="B48" i="2" s="1"/>
  <c r="C48" i="2" s="1"/>
  <c r="D48" i="2" s="1"/>
  <c r="E48" i="2" s="1"/>
  <c r="F48" i="2" s="1"/>
  <c r="G48" i="2" s="1"/>
  <c r="H48" i="2" s="1"/>
  <c r="B49" i="2" s="1"/>
  <c r="C49" i="2" s="1"/>
  <c r="D49" i="2" s="1"/>
  <c r="E49" i="2" s="1"/>
  <c r="F49" i="2" s="1"/>
  <c r="G49" i="2" s="1"/>
  <c r="H49" i="2" s="1"/>
  <c r="B30" i="2"/>
  <c r="B21" i="2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12" i="2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9" i="2"/>
  <c r="B62" i="2" l="1"/>
  <c r="C62" i="2" s="1"/>
  <c r="D62" i="2" s="1"/>
  <c r="E62" i="2" s="1"/>
  <c r="F62" i="2" s="1"/>
  <c r="G62" i="2" s="1"/>
  <c r="H62" i="2" s="1"/>
  <c r="B63" i="2" s="1"/>
  <c r="C63" i="2" s="1"/>
  <c r="D63" i="2" s="1"/>
  <c r="E63" i="2" s="1"/>
  <c r="F63" i="2" s="1"/>
  <c r="G63" i="2" s="1"/>
  <c r="H63" i="2" s="1"/>
  <c r="B64" i="2" s="1"/>
  <c r="C64" i="2" s="1"/>
  <c r="D64" i="2" s="1"/>
  <c r="E64" i="2" s="1"/>
  <c r="F64" i="2" s="1"/>
  <c r="G64" i="2" s="1"/>
  <c r="H64" i="2" s="1"/>
  <c r="B65" i="2" s="1"/>
  <c r="C65" i="2" s="1"/>
  <c r="D65" i="2" s="1"/>
  <c r="E65" i="2" s="1"/>
  <c r="F65" i="2" s="1"/>
  <c r="G65" i="2" s="1"/>
  <c r="H65" i="2" s="1"/>
  <c r="B66" i="2" s="1"/>
  <c r="C66" i="2" s="1"/>
  <c r="D66" i="2" s="1"/>
  <c r="E66" i="2" s="1"/>
  <c r="F66" i="2" s="1"/>
  <c r="G66" i="2" s="1"/>
  <c r="H66" i="2" s="1"/>
  <c r="B67" i="2" s="1"/>
  <c r="C67" i="2" s="1"/>
  <c r="D67" i="2" s="1"/>
  <c r="E67" i="2" s="1"/>
  <c r="F67" i="2" s="1"/>
  <c r="G67" i="2" s="1"/>
  <c r="H67" i="2" s="1"/>
  <c r="B102" i="2"/>
  <c r="C102" i="2" s="1"/>
  <c r="D102" i="2" s="1"/>
  <c r="E102" i="2" s="1"/>
  <c r="F102" i="2" s="1"/>
  <c r="G102" i="2" s="1"/>
  <c r="H102" i="2" s="1"/>
  <c r="B103" i="2" s="1"/>
  <c r="C103" i="2" s="1"/>
  <c r="D103" i="2" s="1"/>
  <c r="E103" i="2" s="1"/>
  <c r="F103" i="2" s="1"/>
  <c r="G103" i="2" s="1"/>
  <c r="H103" i="2" s="1"/>
  <c r="B104" i="2" s="1"/>
  <c r="C104" i="2" s="1"/>
  <c r="D104" i="2" s="1"/>
  <c r="E104" i="2" s="1"/>
  <c r="F104" i="2" s="1"/>
  <c r="G104" i="2" s="1"/>
  <c r="H104" i="2" s="1"/>
  <c r="B105" i="2" s="1"/>
  <c r="C105" i="2" s="1"/>
  <c r="D105" i="2" s="1"/>
  <c r="E105" i="2" s="1"/>
  <c r="F105" i="2" s="1"/>
  <c r="G105" i="2" s="1"/>
  <c r="H105" i="2" s="1"/>
  <c r="B106" i="2" s="1"/>
  <c r="C106" i="2" s="1"/>
  <c r="D106" i="2" s="1"/>
  <c r="E106" i="2" s="1"/>
  <c r="F106" i="2" s="1"/>
  <c r="G106" i="2" s="1"/>
  <c r="H106" i="2" s="1"/>
  <c r="B107" i="2" s="1"/>
  <c r="C107" i="2" s="1"/>
  <c r="D107" i="2" s="1"/>
  <c r="E107" i="2" s="1"/>
  <c r="F107" i="2" s="1"/>
  <c r="G107" i="2" s="1"/>
  <c r="H107" i="2" s="1"/>
  <c r="B32" i="2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71" i="2"/>
  <c r="C71" i="2" s="1"/>
  <c r="D71" i="2" s="1"/>
  <c r="E71" i="2" s="1"/>
  <c r="F71" i="2" s="1"/>
  <c r="G71" i="2" s="1"/>
  <c r="H71" i="2" s="1"/>
  <c r="B72" i="2" s="1"/>
  <c r="C72" i="2" s="1"/>
  <c r="D72" i="2" s="1"/>
  <c r="E72" i="2" s="1"/>
  <c r="F72" i="2" s="1"/>
  <c r="G72" i="2" s="1"/>
  <c r="H72" i="2" s="1"/>
  <c r="B73" i="2" s="1"/>
  <c r="C73" i="2" s="1"/>
  <c r="D73" i="2" s="1"/>
  <c r="E73" i="2" s="1"/>
  <c r="F73" i="2" s="1"/>
  <c r="G73" i="2" s="1"/>
  <c r="H73" i="2" s="1"/>
  <c r="B74" i="2" s="1"/>
  <c r="C74" i="2" s="1"/>
  <c r="D74" i="2" s="1"/>
  <c r="E74" i="2" s="1"/>
  <c r="F74" i="2" s="1"/>
  <c r="G74" i="2" s="1"/>
  <c r="H74" i="2" s="1"/>
  <c r="B75" i="2" s="1"/>
  <c r="C75" i="2" s="1"/>
  <c r="D75" i="2" s="1"/>
  <c r="E75" i="2" s="1"/>
  <c r="F75" i="2" s="1"/>
  <c r="G75" i="2" s="1"/>
  <c r="H75" i="2" s="1"/>
  <c r="B76" i="2" s="1"/>
  <c r="C76" i="2" s="1"/>
  <c r="D76" i="2" s="1"/>
  <c r="E76" i="2" s="1"/>
  <c r="F76" i="2" s="1"/>
  <c r="G76" i="2" s="1"/>
  <c r="H76" i="2" s="1"/>
  <c r="B111" i="2"/>
  <c r="C111" i="2" s="1"/>
  <c r="D111" i="2" s="1"/>
  <c r="E111" i="2" s="1"/>
  <c r="F111" i="2" s="1"/>
  <c r="G111" i="2" s="1"/>
  <c r="H111" i="2" s="1"/>
  <c r="B112" i="2" s="1"/>
  <c r="C112" i="2" s="1"/>
  <c r="D112" i="2" s="1"/>
  <c r="E112" i="2" s="1"/>
  <c r="F112" i="2" s="1"/>
  <c r="G112" i="2" s="1"/>
  <c r="H112" i="2" s="1"/>
  <c r="B113" i="2" s="1"/>
  <c r="C113" i="2" s="1"/>
  <c r="D113" i="2" s="1"/>
  <c r="E113" i="2" s="1"/>
  <c r="F113" i="2" s="1"/>
  <c r="G113" i="2" s="1"/>
  <c r="H113" i="2" s="1"/>
  <c r="B114" i="2" s="1"/>
  <c r="C114" i="2" s="1"/>
  <c r="D114" i="2" s="1"/>
  <c r="E114" i="2" s="1"/>
  <c r="F114" i="2" s="1"/>
  <c r="G114" i="2" s="1"/>
  <c r="H114" i="2" s="1"/>
  <c r="B115" i="2" s="1"/>
  <c r="C115" i="2" s="1"/>
  <c r="D115" i="2" s="1"/>
  <c r="E115" i="2" s="1"/>
  <c r="F115" i="2" s="1"/>
  <c r="G115" i="2" s="1"/>
  <c r="H115" i="2" s="1"/>
  <c r="B116" i="2" s="1"/>
  <c r="C116" i="2" s="1"/>
  <c r="D116" i="2" s="1"/>
  <c r="E116" i="2" s="1"/>
  <c r="F116" i="2" s="1"/>
  <c r="G116" i="2" s="1"/>
  <c r="H116" i="2" s="1"/>
  <c r="B53" i="2"/>
  <c r="C53" i="2" s="1"/>
  <c r="D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H55" i="2" s="1"/>
  <c r="B56" i="2" s="1"/>
  <c r="C56" i="2" s="1"/>
  <c r="D56" i="2" s="1"/>
  <c r="E56" i="2" s="1"/>
  <c r="F56" i="2" s="1"/>
  <c r="G56" i="2" s="1"/>
  <c r="H56" i="2" s="1"/>
  <c r="B57" i="2" s="1"/>
  <c r="C57" i="2" s="1"/>
  <c r="D57" i="2" s="1"/>
  <c r="E57" i="2" s="1"/>
  <c r="F57" i="2" s="1"/>
  <c r="G57" i="2" s="1"/>
  <c r="H57" i="2" s="1"/>
  <c r="B58" i="2" s="1"/>
  <c r="C58" i="2" s="1"/>
  <c r="D58" i="2" s="1"/>
  <c r="E58" i="2" s="1"/>
  <c r="F58" i="2" s="1"/>
  <c r="G58" i="2" s="1"/>
  <c r="H58" i="2" s="1"/>
  <c r="B89" i="2"/>
  <c r="C89" i="2" s="1"/>
  <c r="D89" i="2" s="1"/>
  <c r="E89" i="2" s="1"/>
  <c r="F89" i="2" s="1"/>
  <c r="G89" i="2" s="1"/>
  <c r="H89" i="2" s="1"/>
  <c r="B90" i="2" s="1"/>
  <c r="C90" i="2" s="1"/>
  <c r="D90" i="2" s="1"/>
  <c r="E90" i="2" s="1"/>
  <c r="F90" i="2" s="1"/>
  <c r="G90" i="2" s="1"/>
  <c r="H90" i="2" s="1"/>
  <c r="B91" i="2" s="1"/>
  <c r="C91" i="2" s="1"/>
  <c r="D91" i="2" s="1"/>
  <c r="E91" i="2" s="1"/>
  <c r="F91" i="2" s="1"/>
  <c r="G91" i="2" s="1"/>
  <c r="H91" i="2" s="1"/>
  <c r="B92" i="2" s="1"/>
  <c r="C92" i="2" s="1"/>
  <c r="D92" i="2" s="1"/>
  <c r="E92" i="2" s="1"/>
  <c r="F92" i="2" s="1"/>
  <c r="G92" i="2" s="1"/>
  <c r="H92" i="2" s="1"/>
  <c r="B93" i="2" s="1"/>
  <c r="C93" i="2" s="1"/>
  <c r="D93" i="2" s="1"/>
  <c r="E93" i="2" s="1"/>
  <c r="F93" i="2" s="1"/>
  <c r="G93" i="2" s="1"/>
  <c r="H93" i="2" s="1"/>
  <c r="B94" i="2" s="1"/>
  <c r="C94" i="2" s="1"/>
  <c r="D94" i="2" s="1"/>
  <c r="E94" i="2" s="1"/>
  <c r="F94" i="2" s="1"/>
  <c r="G94" i="2" s="1"/>
  <c r="H94" i="2" s="1"/>
</calcChain>
</file>

<file path=xl/sharedStrings.xml><?xml version="1.0" encoding="utf-8"?>
<sst xmlns="http://schemas.openxmlformats.org/spreadsheetml/2006/main" count="153" uniqueCount="135">
  <si>
    <t>Start Day</t>
  </si>
  <si>
    <t>Independence day</t>
  </si>
  <si>
    <t>Labor Day</t>
  </si>
  <si>
    <t>1: Sun, 2: Mon</t>
  </si>
  <si>
    <t>http://www.vertex42.com/calendars/school-calendar.html</t>
  </si>
  <si>
    <t>Year:</t>
  </si>
  <si>
    <t>School Year Event Calendar</t>
  </si>
  <si>
    <t>Note: If you choose Monday as the start day, you will need to modify some of the formatting in the calendars (bold vs. non-bold days).</t>
  </si>
  <si>
    <t>INSTRUCTIONS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</si>
  <si>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</si>
  <si>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</si>
  <si>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</si>
  <si>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</si>
  <si>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</si>
  <si>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</si>
  <si>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</si>
  <si>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</si>
  <si>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</si>
  <si>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</si>
  <si>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</si>
  <si>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</si>
  <si>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«  Choose the year and start day</t>
  </si>
  <si>
    <t>© 2007-2014 Vertex42 LLC</t>
  </si>
  <si>
    <r>
      <t>Publishing your calendar</t>
    </r>
    <r>
      <rPr>
        <sz val="8"/>
        <color theme="3" tint="-0.249977111117893"/>
        <rFont val="Arial"/>
        <family val="2"/>
      </rPr>
      <t>. If you want to publish a school calendar, you must ensure that it includes the following note and URL in the footer: Calendar Templates by Vertex42.com - http://www.vertex42.com/calendars/school-calendar.html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</si>
  <si>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 To edit the color, go to Home &gt; Conditional Formatting &gt; Manage Rules and select "This Worksheet" from the drop-down box.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</si>
  <si>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</si>
  <si>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Colonial Hills United Methodist School</t>
  </si>
  <si>
    <t>Snack Rotation Begins</t>
  </si>
  <si>
    <t xml:space="preserve">First Day of Chapel </t>
  </si>
  <si>
    <t>CHUMS Get Acquainted Parties (9:30-10:30 a.m.)</t>
  </si>
  <si>
    <t>(No School)</t>
  </si>
  <si>
    <t>Little CHUMS Music Open House</t>
  </si>
  <si>
    <t xml:space="preserve">Grandparent's Day </t>
  </si>
  <si>
    <t>Speech Screening</t>
  </si>
  <si>
    <t>Scholastic Book Fair</t>
  </si>
  <si>
    <t>Christmas Chapel</t>
  </si>
  <si>
    <t>Thanksgiving Chapel</t>
  </si>
  <si>
    <t>Return to School</t>
  </si>
  <si>
    <t>In School Registration</t>
  </si>
  <si>
    <t>Community Registration</t>
  </si>
  <si>
    <t>Valentines Parties</t>
  </si>
  <si>
    <t>21st</t>
  </si>
  <si>
    <t>Summerfest Registration Begins</t>
  </si>
  <si>
    <t>24th</t>
  </si>
  <si>
    <t>Spring Program</t>
  </si>
  <si>
    <t>22nd</t>
  </si>
  <si>
    <t>Decorate Gym for Fiesta</t>
  </si>
  <si>
    <t>26th</t>
  </si>
  <si>
    <t>Teacher Appreciation Week</t>
  </si>
  <si>
    <t>25th</t>
  </si>
  <si>
    <t>Summerfest</t>
  </si>
  <si>
    <t>19th</t>
  </si>
  <si>
    <t>13th &amp; 14th</t>
  </si>
  <si>
    <t>7th</t>
  </si>
  <si>
    <t>4th</t>
  </si>
  <si>
    <t xml:space="preserve"> </t>
  </si>
  <si>
    <t>14th</t>
  </si>
  <si>
    <t>30th &amp; 31st</t>
  </si>
  <si>
    <t>Little CHUMS Get Acquainted Parties (9:00-10:00 a.m.)</t>
  </si>
  <si>
    <t>6th</t>
  </si>
  <si>
    <t>8th</t>
  </si>
  <si>
    <t>18th</t>
  </si>
  <si>
    <t>20th</t>
  </si>
  <si>
    <t>23rd &amp; 24th</t>
  </si>
  <si>
    <t>CHUMC VBS</t>
  </si>
  <si>
    <t>Greenback Night (6:30 PM)</t>
  </si>
  <si>
    <t>2nd</t>
  </si>
  <si>
    <t>3rd &amp; 4th</t>
  </si>
  <si>
    <t>5th</t>
  </si>
  <si>
    <r>
      <t xml:space="preserve">First Day of School CHUMS </t>
    </r>
    <r>
      <rPr>
        <sz val="10"/>
        <color rgb="FFFF0000"/>
        <rFont val="Tahoma"/>
        <family val="2"/>
      </rPr>
      <t>(ALL FORMS DUE)</t>
    </r>
  </si>
  <si>
    <r>
      <t xml:space="preserve">First Day of School Little CHUMS </t>
    </r>
    <r>
      <rPr>
        <sz val="10"/>
        <color rgb="FFFF0000"/>
        <rFont val="Tahoma"/>
        <family val="2"/>
      </rPr>
      <t>(ALL FORMS DUE)</t>
    </r>
  </si>
  <si>
    <t xml:space="preserve">27th </t>
  </si>
  <si>
    <t xml:space="preserve">Police Safety Puppet (9:30)  </t>
  </si>
  <si>
    <t>23rd</t>
  </si>
  <si>
    <t>28th - Nov. 2</t>
  </si>
  <si>
    <t>10th &amp; 11th</t>
  </si>
  <si>
    <t>Firefighters (10:00 a.m.)</t>
  </si>
  <si>
    <r>
      <t xml:space="preserve">Columbus Holiday </t>
    </r>
    <r>
      <rPr>
        <sz val="10"/>
        <color rgb="FFFF0000"/>
        <rFont val="Tahoma"/>
        <family val="2"/>
      </rPr>
      <t>(No School)</t>
    </r>
  </si>
  <si>
    <t xml:space="preserve">5th &amp; 6th  </t>
  </si>
  <si>
    <t>Individual &amp; Class Pictures</t>
  </si>
  <si>
    <t>5th &amp; 6th</t>
  </si>
  <si>
    <t xml:space="preserve">20th </t>
  </si>
  <si>
    <r>
      <t xml:space="preserve">Thanksgiving Holidays </t>
    </r>
    <r>
      <rPr>
        <sz val="10"/>
        <color rgb="FFFF0000"/>
        <rFont val="Tahoma"/>
        <family val="2"/>
      </rPr>
      <t>(No School)</t>
    </r>
  </si>
  <si>
    <t>25th - 29th</t>
  </si>
  <si>
    <t>Santa Claus Visits CHUMS</t>
  </si>
  <si>
    <t>23rd - Jan. 3rd</t>
  </si>
  <si>
    <r>
      <t>Christmas Holidays</t>
    </r>
    <r>
      <rPr>
        <sz val="10"/>
        <color rgb="FFFF0000"/>
        <rFont val="Tahoma"/>
        <family val="2"/>
      </rPr>
      <t xml:space="preserve"> (No School)</t>
    </r>
  </si>
  <si>
    <r>
      <t>MLK Jr. Holiday</t>
    </r>
    <r>
      <rPr>
        <sz val="10"/>
        <color rgb="FFFF0000"/>
        <rFont val="Tahoma"/>
        <family val="2"/>
      </rPr>
      <t xml:space="preserve"> (No School)</t>
    </r>
  </si>
  <si>
    <t>School Tours (9:00 AM &amp; 2:00 PM)</t>
  </si>
  <si>
    <t>3rd</t>
  </si>
  <si>
    <t>17th</t>
  </si>
  <si>
    <r>
      <t xml:space="preserve">President's Day </t>
    </r>
    <r>
      <rPr>
        <sz val="10"/>
        <color rgb="FFFF0000"/>
        <rFont val="Tahoma"/>
        <family val="2"/>
      </rPr>
      <t>(No School)</t>
    </r>
  </si>
  <si>
    <t>26th &amp; 27th</t>
  </si>
  <si>
    <t>9th - 13th</t>
  </si>
  <si>
    <r>
      <t xml:space="preserve">Spring Break </t>
    </r>
    <r>
      <rPr>
        <sz val="10"/>
        <color rgb="FFFF0000"/>
        <rFont val="Tahoma"/>
        <family val="2"/>
      </rPr>
      <t>(No School)</t>
    </r>
  </si>
  <si>
    <t>The Big Give</t>
  </si>
  <si>
    <t>10th</t>
  </si>
  <si>
    <r>
      <t xml:space="preserve">Good Friday </t>
    </r>
    <r>
      <rPr>
        <sz val="10"/>
        <color rgb="FFFF0000"/>
        <rFont val="Tahoma"/>
        <family val="2"/>
      </rPr>
      <t>(No School)</t>
    </r>
  </si>
  <si>
    <t>13th</t>
  </si>
  <si>
    <r>
      <t xml:space="preserve">Easter Monday </t>
    </r>
    <r>
      <rPr>
        <sz val="10"/>
        <color rgb="FFFF0000"/>
        <rFont val="Tahoma"/>
        <family val="2"/>
      </rPr>
      <t>(No School)</t>
    </r>
  </si>
  <si>
    <t>17th - 23rd</t>
  </si>
  <si>
    <r>
      <t xml:space="preserve">Battle of the Flowers Holiday </t>
    </r>
    <r>
      <rPr>
        <sz val="10"/>
        <color rgb="FFFF0000"/>
        <rFont val="Tahoma"/>
        <family val="2"/>
      </rPr>
      <t>(No School)</t>
    </r>
  </si>
  <si>
    <t>29th &amp; 30th</t>
  </si>
  <si>
    <t xml:space="preserve">29th </t>
  </si>
  <si>
    <t>4th - 8th</t>
  </si>
  <si>
    <t>Western Days &amp; Kevin the Roper (9:00 AM)</t>
  </si>
  <si>
    <t>Fiesta Parade (9:00 AM)</t>
  </si>
  <si>
    <t xml:space="preserve">Staff Development </t>
  </si>
  <si>
    <r>
      <t xml:space="preserve">Staff Development Day </t>
    </r>
    <r>
      <rPr>
        <sz val="10"/>
        <color rgb="FFFF0000"/>
        <rFont val="Tahoma"/>
        <family val="2"/>
      </rPr>
      <t>(No School)</t>
    </r>
  </si>
  <si>
    <t>Garden Party for Parents (9:00 AM)</t>
  </si>
  <si>
    <t>Halloween Parade (9:00 AM)</t>
  </si>
  <si>
    <t>Kindergarten Tour (12:30 PM)</t>
  </si>
  <si>
    <t>12th &amp; 13th</t>
  </si>
  <si>
    <t>End of Year Chapel (9:00 AM)</t>
  </si>
  <si>
    <t>Kindergarten Graduation (11:15 AM)</t>
  </si>
  <si>
    <t>8th -18th</t>
  </si>
  <si>
    <t>22nd-26th</t>
  </si>
  <si>
    <t>Last Day of School CHUMS/Little CHUMS</t>
  </si>
  <si>
    <t>School day ends at 12:10 PM</t>
  </si>
  <si>
    <t>CHUMC Family Fiesta (5:00 PM - 9:00 PM)</t>
  </si>
  <si>
    <t>Chick-fil-A Siprit Night</t>
  </si>
  <si>
    <t>11th</t>
  </si>
  <si>
    <t>Chick-fil-A Spirit Night</t>
  </si>
  <si>
    <t xml:space="preserve">19th  </t>
  </si>
  <si>
    <t>28th</t>
  </si>
  <si>
    <t xml:space="preserve">23rd </t>
  </si>
  <si>
    <t>(No School for Little CHUMS on the 23rd &amp; 24th)</t>
  </si>
  <si>
    <t>Tooth Fairy Visits CHUMS (9:30AM)</t>
  </si>
  <si>
    <t xml:space="preserve"> 8th</t>
  </si>
  <si>
    <r>
      <rPr>
        <b/>
        <sz val="10"/>
        <rFont val="Tahoma"/>
        <family val="2"/>
      </rPr>
      <t>Little CHUMS</t>
    </r>
    <r>
      <rPr>
        <sz val="10"/>
        <rFont val="Tahoma"/>
        <family val="2"/>
      </rPr>
      <t xml:space="preserve"> Parent Teacher Conference</t>
    </r>
    <r>
      <rPr>
        <sz val="10"/>
        <color rgb="FFFF0000"/>
        <rFont val="Tahoma"/>
        <family val="2"/>
      </rPr>
      <t xml:space="preserve"> (No School)</t>
    </r>
  </si>
  <si>
    <r>
      <rPr>
        <b/>
        <sz val="10"/>
        <rFont val="Tahoma"/>
        <family val="2"/>
      </rPr>
      <t>CHUMS</t>
    </r>
    <r>
      <rPr>
        <sz val="10"/>
        <rFont val="Tahoma"/>
        <family val="2"/>
      </rPr>
      <t xml:space="preserve"> Parent Teacher Conference</t>
    </r>
    <r>
      <rPr>
        <sz val="10"/>
        <color rgb="FFFF0000"/>
        <rFont val="Tahoma"/>
        <family val="2"/>
      </rPr>
      <t xml:space="preserve"> (No School)</t>
    </r>
  </si>
  <si>
    <r>
      <rPr>
        <b/>
        <sz val="10"/>
        <rFont val="Tahoma"/>
        <family val="2"/>
      </rPr>
      <t>Little CHUMS</t>
    </r>
    <r>
      <rPr>
        <sz val="10"/>
        <rFont val="Tahoma"/>
        <family val="2"/>
      </rPr>
      <t xml:space="preserve"> Parent Teacher Conference</t>
    </r>
  </si>
  <si>
    <r>
      <rPr>
        <b/>
        <sz val="10"/>
        <rFont val="Tahoma"/>
        <family val="2"/>
      </rPr>
      <t>CHUMS</t>
    </r>
    <r>
      <rPr>
        <sz val="10"/>
        <rFont val="Tahoma"/>
        <family val="2"/>
      </rPr>
      <t xml:space="preserve"> Parent Teacher Conferences</t>
    </r>
    <r>
      <rPr>
        <sz val="10"/>
        <color rgb="FFFF0000"/>
        <rFont val="Tahoma"/>
        <family val="2"/>
      </rPr>
      <t xml:space="preserve"> (No School)</t>
    </r>
  </si>
  <si>
    <t>CHUMS Fundraising Event (TBD)</t>
  </si>
  <si>
    <t>Spikey Mikey (9:00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</si>
</sst>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"/>
    <numFmt numFmtId="165" formatCode="mmmm"/>
    <numFmt numFmtId="166" formatCode="mmmm\ yyyy"/>
    <numFmt numFmtId="167" formatCode="dddd"/>
  </numFmts>
  <fonts count="31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b/>
      <sz val="12"/>
      <color indexed="9"/>
      <name val="Century Gothic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9"/>
      <name val="Century Gothic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60"/>
      <name val="Century Gothic"/>
      <family val="2"/>
    </font>
    <font>
      <b/>
      <sz val="10"/>
      <color indexed="16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4" tint="-0.249977111117893"/>
      <name val="Century Gothic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10"/>
      <color theme="3" tint="-0.249977111117893"/>
      <name val="Century Gothic"/>
      <family val="2"/>
    </font>
    <font>
      <b/>
      <sz val="14"/>
      <color theme="3" tint="-0.249977111117893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10"/>
      <color rgb="FFFF0000"/>
      <name val="Tahoma"/>
      <family val="2"/>
    </font>
    <font>
      <b/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0" borderId="0" xfId="0" applyBorder="1"/>
    <xf numFmtId="0" fontId="8" fillId="0" borderId="0" xfId="0" applyFont="1"/>
    <xf numFmtId="0" fontId="9" fillId="0" borderId="0" xfId="0" applyFont="1"/>
    <xf numFmtId="164" fontId="9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1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5" fillId="0" borderId="0" xfId="0" applyFont="1"/>
    <xf numFmtId="0" fontId="9" fillId="0" borderId="0" xfId="0" applyFont="1" applyAlignment="1"/>
    <xf numFmtId="0" fontId="15" fillId="0" borderId="0" xfId="0" applyFont="1" applyBorder="1"/>
    <xf numFmtId="0" fontId="16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7" fillId="2" borderId="0" xfId="0" applyFont="1" applyFill="1" applyAlignment="1">
      <alignment vertical="center"/>
    </xf>
    <xf numFmtId="0" fontId="6" fillId="2" borderId="0" xfId="0" applyFont="1" applyFill="1"/>
    <xf numFmtId="0" fontId="19" fillId="2" borderId="0" xfId="0" applyFont="1" applyFill="1"/>
    <xf numFmtId="0" fontId="6" fillId="2" borderId="0" xfId="1" applyNumberFormat="1" applyFont="1" applyFill="1" applyAlignment="1">
      <alignment horizontal="right" vertical="center"/>
    </xf>
    <xf numFmtId="0" fontId="20" fillId="2" borderId="0" xfId="0" applyFont="1" applyFill="1"/>
    <xf numFmtId="0" fontId="6" fillId="2" borderId="0" xfId="0" applyFont="1" applyFill="1" applyBorder="1" applyAlignment="1">
      <alignment horizontal="center"/>
    </xf>
    <xf numFmtId="0" fontId="18" fillId="2" borderId="0" xfId="2" applyFont="1" applyFill="1" applyAlignment="1" applyProtection="1">
      <alignment horizontal="right"/>
    </xf>
    <xf numFmtId="0" fontId="19" fillId="2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3" borderId="4" xfId="0" applyFont="1" applyFill="1" applyBorder="1"/>
    <xf numFmtId="0" fontId="22" fillId="0" borderId="0" xfId="0" applyFont="1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5" fillId="0" borderId="0" xfId="0" applyFont="1"/>
    <xf numFmtId="16" fontId="3" fillId="0" borderId="0" xfId="0" applyNumberFormat="1" applyFont="1" applyAlignment="1">
      <alignment horizontal="left"/>
    </xf>
    <xf numFmtId="0" fontId="3" fillId="5" borderId="0" xfId="0" applyFont="1" applyFill="1"/>
    <xf numFmtId="0" fontId="14" fillId="5" borderId="0" xfId="0" applyFont="1" applyFill="1"/>
    <xf numFmtId="164" fontId="13" fillId="6" borderId="1" xfId="0" applyNumberFormat="1" applyFont="1" applyFill="1" applyBorder="1" applyAlignment="1">
      <alignment horizontal="center"/>
    </xf>
    <xf numFmtId="15" fontId="3" fillId="0" borderId="0" xfId="0" applyNumberFormat="1" applyFont="1" applyAlignment="1">
      <alignment horizontal="left"/>
    </xf>
    <xf numFmtId="0" fontId="0" fillId="5" borderId="0" xfId="0" applyFill="1"/>
    <xf numFmtId="164" fontId="13" fillId="7" borderId="1" xfId="0" applyNumberFormat="1" applyFont="1" applyFill="1" applyBorder="1" applyAlignment="1">
      <alignment horizontal="center"/>
    </xf>
    <xf numFmtId="164" fontId="3" fillId="5" borderId="0" xfId="0" applyNumberFormat="1" applyFont="1" applyFill="1" applyAlignment="1">
      <alignment horizontal="left"/>
    </xf>
    <xf numFmtId="167" fontId="3" fillId="5" borderId="0" xfId="0" applyNumberFormat="1" applyFont="1" applyFill="1" applyAlignment="1">
      <alignment horizontal="left"/>
    </xf>
    <xf numFmtId="0" fontId="27" fillId="5" borderId="0" xfId="0" applyFont="1" applyFill="1"/>
    <xf numFmtId="0" fontId="27" fillId="0" borderId="0" xfId="0" applyFont="1" applyAlignment="1">
      <alignment horizontal="left"/>
    </xf>
    <xf numFmtId="0" fontId="27" fillId="0" borderId="0" xfId="0" applyFont="1"/>
    <xf numFmtId="0" fontId="0" fillId="0" borderId="0" xfId="0" applyFont="1"/>
    <xf numFmtId="0" fontId="28" fillId="0" borderId="0" xfId="0" applyFont="1"/>
    <xf numFmtId="164" fontId="13" fillId="5" borderId="1" xfId="0" applyNumberFormat="1" applyFont="1" applyFill="1" applyBorder="1" applyAlignment="1">
      <alignment horizontal="center"/>
    </xf>
    <xf numFmtId="164" fontId="13" fillId="8" borderId="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0" fontId="29" fillId="0" borderId="0" xfId="0" applyFont="1"/>
    <xf numFmtId="0" fontId="26" fillId="2" borderId="0" xfId="0" applyFont="1" applyFill="1" applyAlignment="1">
      <alignment horizontal="left" vertic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165" fontId="10" fillId="3" borderId="4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18" fillId="2" borderId="0" xfId="2" applyFont="1" applyFill="1" applyAlignment="1" applyProtection="1">
      <alignment horizontal="left"/>
    </xf>
    <xf numFmtId="166" fontId="4" fillId="4" borderId="5" xfId="0" applyNumberFormat="1" applyFont="1" applyFill="1" applyBorder="1" applyAlignment="1">
      <alignment horizontal="center" vertical="center"/>
    </xf>
    <xf numFmtId="166" fontId="7" fillId="4" borderId="6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323850</xdr:colOff>
      <xdr:row>0</xdr:row>
      <xdr:rowOff>19050</xdr:rowOff>
    </xdr:from>
    <xdr:to>
      <xdr:col>17</xdr:col>
      <xdr:colOff>0</xdr:colOff>
      <xdr:row>1</xdr:row>
      <xdr:rowOff>9525</xdr:rowOff>
    </xdr:to>
    <xdr:pic>
      <xdr:nvPicPr>
        <xdr:cNvPr id="1130" name="Picture 106" descr="vertex42_logo_transparent_s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905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26"/>
  <sheetViews>
    <sheetView showGridLines="0" tabSelected="1" topLeftCell="A73" zoomScaleNormal="100" workbookViewId="0">
      <selection activeCell="Q82" sqref="Q82"/>
    </sheetView>
  </sheetViews>
  <sheetFormatPr defaultRowHeight="12.75" x14ac:dyDescent="0.2"/>
  <cols>
    <col min="1" max="1" width="3.140625" customWidth="1"/>
    <col min="2" max="8" width="3.28515625" customWidth="1"/>
    <col min="9" max="9" width="2.7109375" customWidth="1"/>
    <col min="10" max="10" width="4.85546875" customWidth="1"/>
    <col min="11" max="11" width="10.42578125" customWidth="1"/>
    <col min="12" max="12" width="2.140625" customWidth="1"/>
    <col min="17" max="17" width="10.140625" customWidth="1"/>
    <col min="18" max="18" width="2.85546875" customWidth="1"/>
    <col min="19" max="19" width="3.140625" customWidth="1"/>
    <col min="20" max="20" width="50.5703125" customWidth="1"/>
  </cols>
  <sheetData>
    <row r="1" spans="1:20" ht="18" customHeight="1" x14ac:dyDescent="0.2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1"/>
      <c r="O1" s="21"/>
      <c r="P1" s="21"/>
      <c r="Q1" s="21"/>
      <c r="R1" s="1"/>
      <c r="T1" s="31"/>
    </row>
    <row r="2" spans="1:20" x14ac:dyDescent="0.2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3"/>
      <c r="O2" s="23"/>
      <c r="P2" s="23"/>
      <c r="Q2" s="24" t="s">
        <v>22</v>
      </c>
      <c r="R2" s="1"/>
      <c r="T2" s="32" t="s">
        <v>8</v>
      </c>
    </row>
    <row r="3" spans="1:20" x14ac:dyDescent="0.2">
      <c r="A3" s="23"/>
      <c r="B3" s="25"/>
      <c r="C3" s="25"/>
      <c r="D3" s="26"/>
      <c r="E3" s="26"/>
      <c r="F3" s="23"/>
      <c r="G3" s="23"/>
      <c r="H3" s="23"/>
      <c r="I3" s="22"/>
      <c r="J3" s="23"/>
      <c r="K3" s="23"/>
      <c r="L3" s="23"/>
      <c r="M3" s="23"/>
      <c r="N3" s="23"/>
      <c r="O3" s="27"/>
      <c r="P3" s="23"/>
      <c r="Q3" s="23"/>
      <c r="R3" s="1"/>
      <c r="T3" s="31"/>
    </row>
    <row r="4" spans="1:20" x14ac:dyDescent="0.2">
      <c r="A4" s="23"/>
      <c r="B4" s="23"/>
      <c r="C4" s="23"/>
      <c r="D4" s="26"/>
      <c r="E4" s="28" t="s">
        <v>5</v>
      </c>
      <c r="F4" s="57">
        <v>2019</v>
      </c>
      <c r="G4" s="58"/>
      <c r="H4" s="59"/>
      <c r="I4" s="23"/>
      <c r="J4" s="23"/>
      <c r="K4" s="23"/>
      <c r="L4" s="28" t="s">
        <v>0</v>
      </c>
      <c r="M4" s="29">
        <v>1</v>
      </c>
      <c r="N4" s="2" t="s">
        <v>3</v>
      </c>
      <c r="O4" s="27"/>
      <c r="P4" s="23"/>
      <c r="Q4" s="23"/>
      <c r="R4" s="1"/>
      <c r="T4" s="32" t="s">
        <v>21</v>
      </c>
    </row>
    <row r="5" spans="1:20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"/>
      <c r="T5" s="60" t="s">
        <v>7</v>
      </c>
    </row>
    <row r="6" spans="1:20" x14ac:dyDescent="0.2">
      <c r="T6" s="60"/>
    </row>
    <row r="7" spans="1:20" x14ac:dyDescent="0.2">
      <c r="T7" s="33"/>
    </row>
    <row r="8" spans="1:20" ht="22.5" customHeight="1" x14ac:dyDescent="0.2">
      <c r="B8" s="62" t="s">
        <v>26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  <c r="T8" s="66" t="s">
        <v>23</v>
      </c>
    </row>
    <row r="9" spans="1:20" s="3" customFormat="1" ht="24" customHeight="1" x14ac:dyDescent="0.2">
      <c r="B9" s="67" t="str">
        <f>year&amp;"-"&amp;year+1&amp;" School Event Calendar"</f>
        <v>2019-2020 School Event Calendar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T9" s="66"/>
    </row>
    <row r="10" spans="1:20" s="17" customFormat="1" ht="13.5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T10" s="34"/>
    </row>
    <row r="11" spans="1:20" ht="13.5" x14ac:dyDescent="0.25">
      <c r="B11" s="4"/>
      <c r="C11" s="4"/>
      <c r="D11" s="4"/>
      <c r="E11" s="4"/>
      <c r="F11" s="4"/>
      <c r="G11" s="4"/>
      <c r="H11" s="4"/>
      <c r="I11" s="4"/>
      <c r="J11" s="20"/>
      <c r="K11" s="20"/>
      <c r="L11" s="19"/>
      <c r="M11" s="19"/>
      <c r="N11" s="19"/>
      <c r="O11" s="19"/>
      <c r="P11" s="19"/>
      <c r="Q11" s="19"/>
      <c r="T11" s="31"/>
    </row>
    <row r="12" spans="1:20" s="4" customFormat="1" ht="17.25" customHeight="1" x14ac:dyDescent="0.3">
      <c r="B12" s="69">
        <f>DATE(year,8,1)</f>
        <v>43678</v>
      </c>
      <c r="C12" s="70"/>
      <c r="D12" s="70"/>
      <c r="E12" s="70"/>
      <c r="F12" s="70"/>
      <c r="G12" s="70"/>
      <c r="H12" s="70"/>
      <c r="I12" s="7"/>
      <c r="J12" s="61" t="s">
        <v>10</v>
      </c>
      <c r="K12" s="61"/>
      <c r="L12" s="30"/>
      <c r="M12" s="30"/>
      <c r="N12" s="30"/>
      <c r="O12" s="30"/>
      <c r="P12" s="30"/>
      <c r="Q12" s="30"/>
      <c r="T12" s="65" t="s">
        <v>24</v>
      </c>
    </row>
    <row r="13" spans="1:20" s="15" customFormat="1" ht="14.25" x14ac:dyDescent="0.3">
      <c r="B13" s="12" t="str">
        <f>CHOOSE(1+MOD(startday+1-2,7),"Su","M","Tu","W","Th","F","Sa")</f>
        <v>Su</v>
      </c>
      <c r="C13" s="13" t="str">
        <f>CHOOSE(1+MOD(startday+2-2,7),"Su","M","Tu","W","Th","F","Sa")</f>
        <v>M</v>
      </c>
      <c r="D13" s="13" t="str">
        <f>CHOOSE(1+MOD(startday+3-2,7),"Su","M","Tu","W","Th","F","Sa")</f>
        <v>Tu</v>
      </c>
      <c r="E13" s="13" t="str">
        <f>CHOOSE(1+MOD(startday+4-2,7),"Su","M","Tu","W","Th","F","Sa")</f>
        <v>W</v>
      </c>
      <c r="F13" s="13" t="str">
        <f>CHOOSE(1+MOD(startday+5-2,7),"Su","M","Tu","W","Th","F","Sa")</f>
        <v>Th</v>
      </c>
      <c r="G13" s="13" t="str">
        <f>CHOOSE(1+MOD(startday+6-2,7),"Su","M","Tu","W","Th","F","Sa")</f>
        <v>F</v>
      </c>
      <c r="H13" s="14" t="str">
        <f>CHOOSE(1+MOD(startday+7-2,7),"Su","M","Tu","W","Th","F","Sa")</f>
        <v>Sa</v>
      </c>
      <c r="I13" s="16"/>
      <c r="J13" s="20" t="s">
        <v>123</v>
      </c>
      <c r="K13" s="20"/>
      <c r="L13" s="19"/>
      <c r="M13" s="19" t="s">
        <v>29</v>
      </c>
      <c r="N13" s="19"/>
      <c r="O13" s="19"/>
      <c r="P13" s="19"/>
      <c r="Q13" s="19"/>
      <c r="T13" s="65"/>
    </row>
    <row r="14" spans="1:20" ht="14.25" x14ac:dyDescent="0.3">
      <c r="B14" s="6" t="str">
        <f>IF(WEEKDAY(B12,1)=$M$4,B12,"")</f>
        <v/>
      </c>
      <c r="C14" s="11" t="str">
        <f>IF(B14="",IF(WEEKDAY(B12,1)=MOD($M$4,7)+1,B12,""),B14+1)</f>
        <v/>
      </c>
      <c r="D14" s="11" t="str">
        <f>IF(C14="",IF(WEEKDAY(B12,1)=MOD($M$4+1,7)+1,B12,""),C14+1)</f>
        <v/>
      </c>
      <c r="E14" s="11" t="str">
        <f>IF(D14="",IF(WEEKDAY(B12,1)=MOD($M$4+2,7)+1,B12,""),D14+1)</f>
        <v/>
      </c>
      <c r="F14" s="11">
        <f>IF(E14="",IF(WEEKDAY(B12,1)=MOD($M$4+3,7)+1,B12,""),E14+1)</f>
        <v>43678</v>
      </c>
      <c r="G14" s="11">
        <f>IF(F14="",IF(WEEKDAY(B12,1)=MOD($M$4+4,7)+1,B12,""),F14+1)</f>
        <v>43679</v>
      </c>
      <c r="H14" s="6">
        <f>IF(G14="",IF(WEEKDAY(B12,1)=MOD($M$4+5,7)+1,B12,""),G14+1)</f>
        <v>43680</v>
      </c>
      <c r="I14" s="5"/>
      <c r="J14" s="20" t="s">
        <v>41</v>
      </c>
      <c r="K14" s="20"/>
      <c r="L14" s="19"/>
      <c r="M14" s="19" t="s">
        <v>69</v>
      </c>
      <c r="N14" s="19"/>
      <c r="O14" s="19"/>
      <c r="P14" s="19"/>
      <c r="Q14" s="19"/>
      <c r="T14" s="65"/>
    </row>
    <row r="15" spans="1:20" ht="14.25" x14ac:dyDescent="0.3">
      <c r="B15" s="6">
        <f>IF(H14="","",IF(MONTH(H14+1)&lt;&gt;MONTH(H14),"",H14+1))</f>
        <v>43681</v>
      </c>
      <c r="C15" s="11">
        <f>IF(B15="","",IF(MONTH(B15+1)&lt;&gt;MONTH(B15),"",B15+1))</f>
        <v>43682</v>
      </c>
      <c r="D15" s="11">
        <f t="shared" ref="D15:D19" si="0">IF(C15="","",IF(MONTH(C15+1)&lt;&gt;MONTH(C15),"",C15+1))</f>
        <v>43683</v>
      </c>
      <c r="E15" s="11">
        <f>IF(D15="","",IF(MONTH(D15+1)&lt;&gt;MONTH(D15),"",D15+1))</f>
        <v>43684</v>
      </c>
      <c r="F15" s="11">
        <f t="shared" ref="F15:F19" si="1">IF(E15="","",IF(MONTH(E15+1)&lt;&gt;MONTH(E15),"",E15+1))</f>
        <v>43685</v>
      </c>
      <c r="G15" s="11">
        <f t="shared" ref="G15:G19" si="2">IF(F15="","",IF(MONTH(F15+1)&lt;&gt;MONTH(F15),"",F15+1))</f>
        <v>43686</v>
      </c>
      <c r="H15" s="6">
        <f t="shared" ref="H15:H19" si="3">IF(G15="","",IF(MONTH(G15+1)&lt;&gt;MONTH(G15),"",G15+1))</f>
        <v>43687</v>
      </c>
      <c r="I15" s="5"/>
      <c r="J15" s="20" t="s">
        <v>47</v>
      </c>
      <c r="K15" s="20"/>
      <c r="L15" s="19"/>
      <c r="M15" s="19" t="s">
        <v>27</v>
      </c>
      <c r="N15" s="19"/>
      <c r="O15" s="19"/>
      <c r="P15" s="19"/>
      <c r="Q15" s="19"/>
      <c r="T15" s="65"/>
    </row>
    <row r="16" spans="1:20" ht="14.25" x14ac:dyDescent="0.3">
      <c r="B16" s="6">
        <f t="shared" ref="B16:B19" si="4">IF(H15="","",IF(MONTH(H15+1)&lt;&gt;MONTH(H15),"",H15+1))</f>
        <v>43688</v>
      </c>
      <c r="C16" s="11">
        <f t="shared" ref="C16:C19" si="5">IF(B16="","",IF(MONTH(B16+1)&lt;&gt;MONTH(B16),"",B16+1))</f>
        <v>43689</v>
      </c>
      <c r="D16" s="11">
        <f t="shared" si="0"/>
        <v>43690</v>
      </c>
      <c r="E16" s="11">
        <f t="shared" ref="E16:E19" si="6">IF(D16="","",IF(MONTH(D16+1)&lt;&gt;MONTH(D16),"",D16+1))</f>
        <v>43691</v>
      </c>
      <c r="F16" s="11">
        <f t="shared" si="1"/>
        <v>43692</v>
      </c>
      <c r="G16" s="11">
        <f t="shared" si="2"/>
        <v>43693</v>
      </c>
      <c r="H16" s="6">
        <f t="shared" si="3"/>
        <v>43694</v>
      </c>
      <c r="I16" s="5"/>
      <c r="J16" s="20" t="s">
        <v>124</v>
      </c>
      <c r="K16" s="20"/>
      <c r="L16" s="19"/>
      <c r="M16" s="19" t="s">
        <v>28</v>
      </c>
      <c r="N16" s="19"/>
      <c r="O16" s="19"/>
      <c r="P16" s="19"/>
      <c r="Q16" s="19"/>
      <c r="T16" s="31"/>
    </row>
    <row r="17" spans="2:20" ht="15.75" x14ac:dyDescent="0.3">
      <c r="B17" s="6">
        <f t="shared" si="4"/>
        <v>43695</v>
      </c>
      <c r="C17" s="11">
        <f t="shared" si="5"/>
        <v>43696</v>
      </c>
      <c r="D17" s="11">
        <f t="shared" si="0"/>
        <v>43697</v>
      </c>
      <c r="E17" s="42">
        <f t="shared" si="6"/>
        <v>43698</v>
      </c>
      <c r="F17" s="11">
        <f t="shared" si="1"/>
        <v>43699</v>
      </c>
      <c r="G17" s="11">
        <f t="shared" si="2"/>
        <v>43700</v>
      </c>
      <c r="H17" s="6">
        <f t="shared" si="3"/>
        <v>43701</v>
      </c>
      <c r="I17" s="5"/>
      <c r="J17" s="46"/>
      <c r="K17" s="46"/>
      <c r="L17" s="47"/>
      <c r="M17" s="47"/>
      <c r="N17" s="47"/>
      <c r="O17" s="47"/>
      <c r="P17" s="19"/>
      <c r="Q17" s="19"/>
      <c r="T17" s="31"/>
    </row>
    <row r="18" spans="2:20" ht="14.25" x14ac:dyDescent="0.3">
      <c r="B18" s="6">
        <f t="shared" si="4"/>
        <v>43702</v>
      </c>
      <c r="C18" s="11">
        <f t="shared" si="5"/>
        <v>43703</v>
      </c>
      <c r="D18" s="11">
        <f t="shared" si="0"/>
        <v>43704</v>
      </c>
      <c r="E18" s="11">
        <f t="shared" si="6"/>
        <v>43705</v>
      </c>
      <c r="F18" s="11">
        <f t="shared" si="1"/>
        <v>43706</v>
      </c>
      <c r="G18" s="11">
        <f t="shared" si="2"/>
        <v>43707</v>
      </c>
      <c r="H18" s="6">
        <f t="shared" si="3"/>
        <v>43708</v>
      </c>
      <c r="I18" s="5"/>
      <c r="J18" s="20"/>
      <c r="K18" s="20"/>
      <c r="L18" s="19"/>
      <c r="M18" s="19"/>
      <c r="N18" s="19"/>
      <c r="O18" s="19"/>
      <c r="P18" s="19"/>
      <c r="Q18" s="19"/>
      <c r="T18" s="31"/>
    </row>
    <row r="19" spans="2:20" ht="14.25" x14ac:dyDescent="0.3">
      <c r="B19" s="6" t="str">
        <f t="shared" si="4"/>
        <v/>
      </c>
      <c r="C19" s="11" t="str">
        <f t="shared" si="5"/>
        <v/>
      </c>
      <c r="D19" s="11" t="str">
        <f t="shared" si="0"/>
        <v/>
      </c>
      <c r="E19" s="11" t="str">
        <f t="shared" si="6"/>
        <v/>
      </c>
      <c r="F19" s="11" t="str">
        <f t="shared" si="1"/>
        <v/>
      </c>
      <c r="G19" s="11" t="str">
        <f t="shared" si="2"/>
        <v/>
      </c>
      <c r="H19" s="6" t="str">
        <f t="shared" si="3"/>
        <v/>
      </c>
      <c r="I19" s="5"/>
      <c r="J19" s="20"/>
      <c r="K19" s="20"/>
      <c r="L19" s="19"/>
      <c r="M19" s="19"/>
      <c r="N19" s="19"/>
      <c r="O19" s="19"/>
      <c r="P19" s="19"/>
      <c r="Q19" s="19"/>
      <c r="T19" s="31"/>
    </row>
    <row r="20" spans="2:20" ht="13.5" x14ac:dyDescent="0.25">
      <c r="B20" s="4"/>
      <c r="C20" s="4"/>
      <c r="D20" s="4"/>
      <c r="E20" s="4"/>
      <c r="F20" s="4"/>
      <c r="G20" s="4"/>
      <c r="H20" s="4"/>
      <c r="I20" s="4"/>
      <c r="J20" s="20"/>
      <c r="K20" s="20"/>
      <c r="L20" s="19"/>
      <c r="M20" s="19"/>
      <c r="N20" s="19"/>
      <c r="O20" s="19"/>
      <c r="P20" s="19"/>
      <c r="Q20" s="19"/>
      <c r="T20" s="31"/>
    </row>
    <row r="21" spans="2:20" s="4" customFormat="1" ht="17.25" x14ac:dyDescent="0.3">
      <c r="B21" s="69">
        <f>DATE(year,9,1)</f>
        <v>43709</v>
      </c>
      <c r="C21" s="70"/>
      <c r="D21" s="70"/>
      <c r="E21" s="70"/>
      <c r="F21" s="70"/>
      <c r="G21" s="70"/>
      <c r="H21" s="70"/>
      <c r="J21" s="61" t="s">
        <v>11</v>
      </c>
      <c r="K21" s="61"/>
      <c r="L21" s="30"/>
      <c r="M21" s="30"/>
      <c r="N21" s="30"/>
      <c r="O21" s="30"/>
      <c r="P21" s="30"/>
      <c r="Q21" s="30"/>
      <c r="T21" s="65" t="s">
        <v>25</v>
      </c>
    </row>
    <row r="22" spans="2:20" s="15" customFormat="1" ht="14.25" x14ac:dyDescent="0.3">
      <c r="B22" s="12" t="str">
        <f>CHOOSE(1+MOD(startday+1-2,7),"Su","M","Tu","W","Th","F","Sa")</f>
        <v>Su</v>
      </c>
      <c r="C22" s="13" t="str">
        <f>CHOOSE(1+MOD(startday+2-2,7),"Su","M","Tu","W","Th","F","Sa")</f>
        <v>M</v>
      </c>
      <c r="D22" s="13" t="str">
        <f>CHOOSE(1+MOD(startday+3-2,7),"Su","M","Tu","W","Th","F","Sa")</f>
        <v>Tu</v>
      </c>
      <c r="E22" s="13" t="str">
        <f>CHOOSE(1+MOD(startday+4-2,7),"Su","M","Tu","W","Th","F","Sa")</f>
        <v>W</v>
      </c>
      <c r="F22" s="13" t="str">
        <f>CHOOSE(1+MOD(startday+5-2,7),"Su","M","Tu","W","Th","F","Sa")</f>
        <v>Th</v>
      </c>
      <c r="G22" s="13" t="str">
        <f>CHOOSE(1+MOD(startday+6-2,7),"Su","M","Tu","W","Th","F","Sa")</f>
        <v>F</v>
      </c>
      <c r="H22" s="14" t="str">
        <f>CHOOSE(1+MOD(startday+7-2,7),"Su","M","Tu","W","Th","F","Sa")</f>
        <v>Sa</v>
      </c>
      <c r="I22" s="5"/>
      <c r="J22" s="43" t="s">
        <v>66</v>
      </c>
      <c r="K22" s="44"/>
      <c r="L22" s="37"/>
      <c r="M22" s="37" t="s">
        <v>2</v>
      </c>
      <c r="N22" s="37" t="s">
        <v>30</v>
      </c>
      <c r="O22" s="37"/>
      <c r="P22" s="38"/>
      <c r="Q22" s="38"/>
      <c r="T22" s="65"/>
    </row>
    <row r="23" spans="2:20" ht="14.25" x14ac:dyDescent="0.3">
      <c r="B23" s="6">
        <f>IF(WEEKDAY(B21,1)=$M$4,B21,"")</f>
        <v>43709</v>
      </c>
      <c r="C23" s="39">
        <f>IF(B23="",IF(WEEKDAY(B21,1)=MOD($M$4,7)+1,B21,""),B23+1)</f>
        <v>43710</v>
      </c>
      <c r="D23" s="11">
        <f>IF(C23="",IF(WEEKDAY(B21,1)=MOD($M$4+1,7)+1,B21,""),C23+1)</f>
        <v>43711</v>
      </c>
      <c r="E23" s="11">
        <f>IF(D23="",IF(WEEKDAY(B21,1)=MOD($M$4+2,7)+1,B21,""),D23+1)</f>
        <v>43712</v>
      </c>
      <c r="F23" s="51">
        <f>IF(E23="",IF(WEEKDAY(B21,1)=MOD($M$4+3,7)+1,B21,""),E23+1)</f>
        <v>43713</v>
      </c>
      <c r="G23" s="11">
        <f>IF(F23="",IF(WEEKDAY(B21,1)=MOD($M$4+4,7)+1,B21,""),F23+1)</f>
        <v>43714</v>
      </c>
      <c r="H23" s="6">
        <f>IF(G23="",IF(WEEKDAY(B21,1)=MOD($M$4+5,7)+1,B21,""),G23+1)</f>
        <v>43715</v>
      </c>
      <c r="I23" s="4"/>
      <c r="J23" s="36" t="s">
        <v>67</v>
      </c>
      <c r="K23" s="20"/>
      <c r="L23" s="19"/>
      <c r="M23" s="19" t="s">
        <v>58</v>
      </c>
      <c r="N23" s="19"/>
      <c r="O23" s="19"/>
      <c r="P23" s="19"/>
      <c r="Q23" s="19"/>
      <c r="T23" s="65"/>
    </row>
    <row r="24" spans="2:20" ht="14.25" x14ac:dyDescent="0.3">
      <c r="B24" s="6">
        <f>IF(H23="","",IF(MONTH(H23+1)&lt;&gt;MONTH(H23),"",H23+1))</f>
        <v>43716</v>
      </c>
      <c r="C24" s="11">
        <f>IF(B24="","",IF(MONTH(B24+1)&lt;&gt;MONTH(B24),"",B24+1))</f>
        <v>43717</v>
      </c>
      <c r="D24" s="11">
        <f t="shared" ref="D24:D28" si="7">IF(C24="","",IF(MONTH(C24+1)&lt;&gt;MONTH(C24),"",C24+1))</f>
        <v>43718</v>
      </c>
      <c r="E24" s="11">
        <f>IF(D24="","",IF(MONTH(D24+1)&lt;&gt;MONTH(D24),"",D24+1))</f>
        <v>43719</v>
      </c>
      <c r="F24" s="11">
        <f t="shared" ref="F24:F28" si="8">IF(E24="","",IF(MONTH(E24+1)&lt;&gt;MONTH(E24),"",E24+1))</f>
        <v>43720</v>
      </c>
      <c r="G24" s="11">
        <f t="shared" ref="G24:G28" si="9">IF(F24="","",IF(MONTH(F24+1)&lt;&gt;MONTH(F24),"",F24+1))</f>
        <v>43721</v>
      </c>
      <c r="H24" s="6">
        <f t="shared" ref="H24:H28" si="10">IF(G24="","",IF(MONTH(G24+1)&lt;&gt;MONTH(G24),"",G24+1))</f>
        <v>43722</v>
      </c>
      <c r="I24" s="4"/>
      <c r="J24" s="20" t="s">
        <v>68</v>
      </c>
      <c r="K24" s="20"/>
      <c r="L24" s="19"/>
      <c r="M24" s="19" t="s">
        <v>70</v>
      </c>
      <c r="N24" s="19"/>
      <c r="O24" s="19"/>
      <c r="P24" s="19"/>
      <c r="Q24" s="19"/>
      <c r="T24" s="65"/>
    </row>
    <row r="25" spans="2:20" ht="14.25" x14ac:dyDescent="0.3">
      <c r="B25" s="6">
        <f t="shared" ref="B25:B28" si="11">IF(H24="","",IF(MONTH(H24+1)&lt;&gt;MONTH(H24),"",H24+1))</f>
        <v>43723</v>
      </c>
      <c r="C25" s="11">
        <f t="shared" ref="C25:C28" si="12">IF(B25="","",IF(MONTH(B25+1)&lt;&gt;MONTH(B25),"",B25+1))</f>
        <v>43724</v>
      </c>
      <c r="D25" s="11">
        <f t="shared" si="7"/>
        <v>43725</v>
      </c>
      <c r="E25" s="11">
        <f t="shared" ref="E25:E28" si="13">IF(D25="","",IF(MONTH(D25+1)&lt;&gt;MONTH(D25),"",D25+1))</f>
        <v>43726</v>
      </c>
      <c r="F25" s="11">
        <f t="shared" si="8"/>
        <v>43727</v>
      </c>
      <c r="G25" s="11">
        <f t="shared" si="9"/>
        <v>43728</v>
      </c>
      <c r="H25" s="6">
        <f t="shared" si="10"/>
        <v>43729</v>
      </c>
      <c r="I25" s="4"/>
      <c r="J25" s="20" t="s">
        <v>51</v>
      </c>
      <c r="K25" s="20"/>
      <c r="L25" s="19"/>
      <c r="M25" s="19" t="s">
        <v>65</v>
      </c>
      <c r="N25" s="19"/>
      <c r="O25" s="19"/>
      <c r="P25" s="19"/>
      <c r="Q25" s="19"/>
      <c r="T25" s="65"/>
    </row>
    <row r="26" spans="2:20" ht="14.25" x14ac:dyDescent="0.3">
      <c r="B26" s="6">
        <f t="shared" si="11"/>
        <v>43730</v>
      </c>
      <c r="C26" s="11">
        <f t="shared" si="12"/>
        <v>43731</v>
      </c>
      <c r="D26" s="11">
        <f t="shared" si="7"/>
        <v>43732</v>
      </c>
      <c r="E26" s="11">
        <f t="shared" si="13"/>
        <v>43733</v>
      </c>
      <c r="F26" s="11">
        <f t="shared" si="8"/>
        <v>43734</v>
      </c>
      <c r="G26" s="11">
        <f t="shared" si="9"/>
        <v>43735</v>
      </c>
      <c r="H26" s="6">
        <f t="shared" si="10"/>
        <v>43736</v>
      </c>
      <c r="I26" s="4"/>
      <c r="J26" s="20" t="s">
        <v>49</v>
      </c>
      <c r="K26" s="20"/>
      <c r="L26" s="19"/>
      <c r="M26" s="19" t="s">
        <v>32</v>
      </c>
      <c r="N26" s="19"/>
      <c r="O26" s="19"/>
      <c r="P26" s="19"/>
      <c r="Q26" s="19"/>
      <c r="T26" s="31"/>
    </row>
    <row r="27" spans="2:20" ht="14.25" x14ac:dyDescent="0.3">
      <c r="B27" s="6">
        <f t="shared" si="11"/>
        <v>43737</v>
      </c>
      <c r="C27" s="11">
        <f t="shared" si="12"/>
        <v>43738</v>
      </c>
      <c r="D27" s="11" t="str">
        <f t="shared" si="7"/>
        <v/>
      </c>
      <c r="E27" s="11" t="str">
        <f t="shared" si="13"/>
        <v/>
      </c>
      <c r="F27" s="11" t="str">
        <f t="shared" si="8"/>
        <v/>
      </c>
      <c r="G27" s="11" t="str">
        <f t="shared" si="9"/>
        <v/>
      </c>
      <c r="H27" s="6" t="str">
        <f t="shared" si="10"/>
        <v/>
      </c>
      <c r="I27" s="4"/>
      <c r="J27" s="20" t="s">
        <v>71</v>
      </c>
      <c r="K27" s="20"/>
      <c r="L27" s="19"/>
      <c r="M27" s="19" t="s">
        <v>72</v>
      </c>
      <c r="N27" s="19"/>
      <c r="O27" s="19"/>
      <c r="P27" s="19"/>
      <c r="Q27" s="19"/>
      <c r="T27" s="31"/>
    </row>
    <row r="28" spans="2:20" ht="14.25" x14ac:dyDescent="0.3">
      <c r="B28" s="6" t="str">
        <f t="shared" si="11"/>
        <v/>
      </c>
      <c r="C28" s="11" t="str">
        <f t="shared" si="12"/>
        <v/>
      </c>
      <c r="D28" s="11" t="str">
        <f t="shared" si="7"/>
        <v/>
      </c>
      <c r="E28" s="11" t="str">
        <f t="shared" si="13"/>
        <v/>
      </c>
      <c r="F28" s="11" t="str">
        <f t="shared" si="8"/>
        <v/>
      </c>
      <c r="G28" s="11" t="str">
        <f t="shared" si="9"/>
        <v/>
      </c>
      <c r="H28" s="6" t="str">
        <f t="shared" si="10"/>
        <v/>
      </c>
      <c r="I28" s="4"/>
      <c r="J28" s="20"/>
      <c r="K28" s="20"/>
      <c r="L28" s="19"/>
      <c r="M28" s="19"/>
      <c r="N28" s="19"/>
      <c r="O28" s="19"/>
      <c r="P28" s="19"/>
      <c r="Q28" s="19"/>
      <c r="T28" s="31"/>
    </row>
    <row r="29" spans="2:20" ht="15" x14ac:dyDescent="0.25">
      <c r="I29" s="4"/>
      <c r="J29" s="46"/>
      <c r="K29" s="46"/>
      <c r="L29" s="47"/>
      <c r="M29" s="47"/>
      <c r="N29" s="47"/>
      <c r="O29" s="47"/>
      <c r="P29" s="19"/>
      <c r="Q29" s="19"/>
      <c r="T29" s="31"/>
    </row>
    <row r="30" spans="2:20" s="4" customFormat="1" ht="17.25" customHeight="1" x14ac:dyDescent="0.3">
      <c r="B30" s="69">
        <f>DATE(year,10,1)</f>
        <v>43739</v>
      </c>
      <c r="C30" s="70"/>
      <c r="D30" s="70"/>
      <c r="E30" s="70"/>
      <c r="F30" s="70"/>
      <c r="G30" s="70"/>
      <c r="H30" s="70"/>
      <c r="J30" s="61" t="s">
        <v>12</v>
      </c>
      <c r="K30" s="61"/>
      <c r="L30" s="30"/>
      <c r="M30" s="30"/>
      <c r="N30" s="30"/>
      <c r="O30" s="30"/>
      <c r="P30" s="30"/>
      <c r="Q30" s="30"/>
      <c r="T30" s="35"/>
    </row>
    <row r="31" spans="2:20" ht="15" x14ac:dyDescent="0.25">
      <c r="B31" s="9" t="str">
        <f>CHOOSE(1+MOD(startday+1-2,7),"Su","M","Tu","W","Th","F","Sa")</f>
        <v>Su</v>
      </c>
      <c r="C31" s="8" t="str">
        <f>CHOOSE(1+MOD(startday+2-2,7),"Su","M","Tu","W","Th","F","Sa")</f>
        <v>M</v>
      </c>
      <c r="D31" s="8" t="str">
        <f>CHOOSE(1+MOD(startday+3-2,7),"Su","M","Tu","W","Th","F","Sa")</f>
        <v>Tu</v>
      </c>
      <c r="E31" s="8" t="str">
        <f>CHOOSE(1+MOD(startday+4-2,7),"Su","M","Tu","W","Th","F","Sa")</f>
        <v>W</v>
      </c>
      <c r="F31" s="8" t="str">
        <f>CHOOSE(1+MOD(startday+5-2,7),"Su","M","Tu","W","Th","F","Sa")</f>
        <v>Th</v>
      </c>
      <c r="G31" s="8" t="str">
        <f>CHOOSE(1+MOD(startday+6-2,7),"Su","M","Tu","W","Th","F","Sa")</f>
        <v>F</v>
      </c>
      <c r="H31" s="10" t="str">
        <f>CHOOSE(1+MOD(startday+7-2,7),"Su","M","Tu","W","Th","F","Sa")</f>
        <v>Sa</v>
      </c>
      <c r="J31" s="43" t="s">
        <v>67</v>
      </c>
      <c r="K31" s="44"/>
      <c r="L31" s="37"/>
      <c r="M31" s="37" t="s">
        <v>33</v>
      </c>
      <c r="N31" s="37"/>
      <c r="O31" s="37"/>
      <c r="P31" s="45"/>
      <c r="Q31" s="37"/>
      <c r="T31" s="31"/>
    </row>
    <row r="32" spans="2:20" ht="15.75" x14ac:dyDescent="0.3">
      <c r="B32" s="6" t="str">
        <f>IF(WEEKDAY(B30,1)=$M$4,B30,"")</f>
        <v/>
      </c>
      <c r="C32" s="11" t="str">
        <f>IF(B32="",IF(WEEKDAY(B30,1)=MOD($M$4,7)+1,B30,""),B32+1)</f>
        <v/>
      </c>
      <c r="D32" s="11">
        <f>IF(C32="",IF(WEEKDAY(B30,1)=MOD($M$4+1,7)+1,B30,""),C32+1)</f>
        <v>43739</v>
      </c>
      <c r="E32" s="11">
        <f>IF(D32="",IF(WEEKDAY(B30,1)=MOD($M$4+2,7)+1,B30,""),D32+1)</f>
        <v>43740</v>
      </c>
      <c r="F32" s="11">
        <f>IF(E32="",IF(WEEKDAY(B30,1)=MOD($M$4+3,7)+1,B30,""),E32+1)</f>
        <v>43741</v>
      </c>
      <c r="G32" s="11">
        <f>IF(F32="",IF(WEEKDAY(B30,1)=MOD($M$4+4,7)+1,B30,""),F32+1)</f>
        <v>43742</v>
      </c>
      <c r="H32" s="6">
        <f>IF(G32="",IF(WEEKDAY(B30,1)=MOD($M$4+5,7)+1,B30,""),G32+1)</f>
        <v>43743</v>
      </c>
      <c r="J32" s="43" t="s">
        <v>60</v>
      </c>
      <c r="K32" s="44"/>
      <c r="L32" s="37"/>
      <c r="M32" s="37" t="s">
        <v>120</v>
      </c>
      <c r="N32" s="37"/>
      <c r="O32" s="37"/>
      <c r="P32" s="45"/>
      <c r="Q32" s="37"/>
      <c r="T32" s="31"/>
    </row>
    <row r="33" spans="2:20" ht="15.75" x14ac:dyDescent="0.3">
      <c r="B33" s="6">
        <f>IF(H32="","",IF(MONTH(H32+1)&lt;&gt;MONTH(H32),"",H32+1))</f>
        <v>43744</v>
      </c>
      <c r="C33" s="11">
        <f>IF(B33="","",IF(MONTH(B33+1)&lt;&gt;MONTH(B33),"",B33+1))</f>
        <v>43745</v>
      </c>
      <c r="D33" s="11">
        <f t="shared" ref="D33:D37" si="14">IF(C33="","",IF(MONTH(C33+1)&lt;&gt;MONTH(C33),"",C33+1))</f>
        <v>43746</v>
      </c>
      <c r="E33" s="11">
        <f>IF(D33="","",IF(MONTH(D33+1)&lt;&gt;MONTH(D33),"",D33+1))</f>
        <v>43747</v>
      </c>
      <c r="F33" s="11">
        <f t="shared" ref="F33:F37" si="15">IF(E33="","",IF(MONTH(E33+1)&lt;&gt;MONTH(E33),"",E33+1))</f>
        <v>43748</v>
      </c>
      <c r="G33" s="11">
        <f t="shared" ref="G33:G37" si="16">IF(F33="","",IF(MONTH(F33+1)&lt;&gt;MONTH(F33),"",F33+1))</f>
        <v>43749</v>
      </c>
      <c r="H33" s="6">
        <f t="shared" ref="H33:H37" si="17">IF(G33="","",IF(MONTH(G33+1)&lt;&gt;MONTH(G33),"",G33+1))</f>
        <v>43750</v>
      </c>
      <c r="J33" s="43" t="s">
        <v>75</v>
      </c>
      <c r="K33" s="44"/>
      <c r="L33" s="37"/>
      <c r="M33" s="37" t="s">
        <v>76</v>
      </c>
      <c r="N33" s="37"/>
      <c r="O33" s="37"/>
      <c r="P33" s="45"/>
      <c r="Q33" s="38"/>
      <c r="T33" s="31"/>
    </row>
    <row r="34" spans="2:20" ht="15.75" x14ac:dyDescent="0.3">
      <c r="B34" s="6">
        <f t="shared" ref="B34:B37" si="18">IF(H33="","",IF(MONTH(H33+1)&lt;&gt;MONTH(H33),"",H33+1))</f>
        <v>43751</v>
      </c>
      <c r="C34" s="39">
        <f t="shared" ref="C34:C37" si="19">IF(B34="","",IF(MONTH(B34+1)&lt;&gt;MONTH(B34),"",B34+1))</f>
        <v>43752</v>
      </c>
      <c r="D34" s="11">
        <f t="shared" si="14"/>
        <v>43753</v>
      </c>
      <c r="E34" s="11">
        <f t="shared" ref="E34:E37" si="20">IF(D34="","",IF(MONTH(D34+1)&lt;&gt;MONTH(D34),"",D34+1))</f>
        <v>43754</v>
      </c>
      <c r="F34" s="11">
        <f t="shared" si="15"/>
        <v>43755</v>
      </c>
      <c r="G34" s="11">
        <f t="shared" si="16"/>
        <v>43756</v>
      </c>
      <c r="H34" s="6">
        <f t="shared" si="17"/>
        <v>43757</v>
      </c>
      <c r="J34" s="43" t="s">
        <v>56</v>
      </c>
      <c r="K34" s="20"/>
      <c r="L34" s="19"/>
      <c r="M34" s="37" t="s">
        <v>77</v>
      </c>
      <c r="N34" s="19"/>
      <c r="O34" s="19"/>
      <c r="P34" s="47"/>
      <c r="Q34" s="19"/>
    </row>
    <row r="35" spans="2:20" ht="15.75" x14ac:dyDescent="0.3">
      <c r="B35" s="6">
        <f t="shared" si="18"/>
        <v>43758</v>
      </c>
      <c r="C35" s="11">
        <f t="shared" si="19"/>
        <v>43759</v>
      </c>
      <c r="D35" s="11">
        <f t="shared" si="14"/>
        <v>43760</v>
      </c>
      <c r="E35" s="39">
        <f t="shared" si="20"/>
        <v>43761</v>
      </c>
      <c r="F35" s="39">
        <f t="shared" si="15"/>
        <v>43762</v>
      </c>
      <c r="G35" s="11">
        <f t="shared" si="16"/>
        <v>43763</v>
      </c>
      <c r="H35" s="6">
        <f t="shared" si="17"/>
        <v>43764</v>
      </c>
      <c r="J35" s="43" t="s">
        <v>73</v>
      </c>
      <c r="K35" s="20"/>
      <c r="L35" s="19"/>
      <c r="M35" s="37" t="s">
        <v>108</v>
      </c>
      <c r="N35" s="19"/>
      <c r="O35" s="19"/>
      <c r="P35" s="47"/>
      <c r="Q35" s="19"/>
    </row>
    <row r="36" spans="2:20" ht="15.75" x14ac:dyDescent="0.3">
      <c r="B36" s="6">
        <f t="shared" si="18"/>
        <v>43765</v>
      </c>
      <c r="C36" s="11">
        <f t="shared" si="19"/>
        <v>43766</v>
      </c>
      <c r="D36" s="11">
        <f t="shared" si="14"/>
        <v>43767</v>
      </c>
      <c r="E36" s="11">
        <f t="shared" si="20"/>
        <v>43768</v>
      </c>
      <c r="F36" s="11">
        <f t="shared" si="15"/>
        <v>43769</v>
      </c>
      <c r="G36" s="11" t="str">
        <f t="shared" si="16"/>
        <v/>
      </c>
      <c r="H36" s="6" t="str">
        <f t="shared" si="17"/>
        <v/>
      </c>
      <c r="J36" s="20" t="s">
        <v>125</v>
      </c>
      <c r="K36" s="20"/>
      <c r="L36" s="19"/>
      <c r="M36" s="19" t="s">
        <v>132</v>
      </c>
      <c r="N36" s="19"/>
      <c r="O36" s="19"/>
      <c r="P36" s="47"/>
      <c r="Q36" s="19"/>
    </row>
    <row r="37" spans="2:20" ht="14.25" x14ac:dyDescent="0.3">
      <c r="B37" s="6" t="str">
        <f t="shared" si="18"/>
        <v/>
      </c>
      <c r="C37" s="11" t="str">
        <f t="shared" si="19"/>
        <v/>
      </c>
      <c r="D37" s="11" t="str">
        <f t="shared" si="14"/>
        <v/>
      </c>
      <c r="E37" s="11" t="str">
        <f t="shared" si="20"/>
        <v/>
      </c>
      <c r="F37" s="11" t="str">
        <f t="shared" si="15"/>
        <v/>
      </c>
      <c r="G37" s="11" t="str">
        <f t="shared" si="16"/>
        <v/>
      </c>
      <c r="H37" s="6" t="str">
        <f t="shared" si="17"/>
        <v/>
      </c>
      <c r="J37" s="20" t="s">
        <v>63</v>
      </c>
      <c r="K37" s="20"/>
      <c r="L37" s="19"/>
      <c r="M37" s="19" t="s">
        <v>131</v>
      </c>
      <c r="N37" s="19"/>
      <c r="O37" s="19"/>
      <c r="P37" s="19"/>
      <c r="Q37" s="19"/>
    </row>
    <row r="38" spans="2:20" ht="14.25" x14ac:dyDescent="0.3">
      <c r="B38" s="52"/>
      <c r="C38" s="53"/>
      <c r="D38" s="53"/>
      <c r="E38" s="53"/>
      <c r="F38" s="53"/>
      <c r="G38" s="53"/>
      <c r="H38" s="52"/>
      <c r="J38" s="20"/>
      <c r="K38" s="20"/>
      <c r="L38" s="19"/>
      <c r="M38" s="55" t="s">
        <v>126</v>
      </c>
      <c r="N38" s="19"/>
      <c r="O38" s="19"/>
      <c r="P38" s="19"/>
      <c r="Q38" s="19"/>
    </row>
    <row r="39" spans="2:20" ht="14.25" x14ac:dyDescent="0.3">
      <c r="B39" s="52"/>
      <c r="C39" s="53"/>
      <c r="D39" s="53"/>
      <c r="E39" s="53"/>
      <c r="F39" s="53"/>
      <c r="G39" s="53"/>
      <c r="H39" s="52"/>
      <c r="J39" s="20" t="s">
        <v>49</v>
      </c>
      <c r="K39" s="20"/>
      <c r="L39" s="19"/>
      <c r="M39" s="19" t="s">
        <v>109</v>
      </c>
      <c r="N39" s="19"/>
      <c r="O39" s="19"/>
      <c r="P39" s="19"/>
      <c r="Q39" s="19"/>
    </row>
    <row r="40" spans="2:20" ht="13.5" x14ac:dyDescent="0.25">
      <c r="B40" s="4"/>
      <c r="C40" s="4"/>
      <c r="D40" s="4"/>
      <c r="E40" s="4"/>
      <c r="F40" s="4"/>
      <c r="G40" s="4"/>
      <c r="H40" s="4"/>
      <c r="J40" s="20" t="s">
        <v>74</v>
      </c>
      <c r="K40" s="20"/>
      <c r="L40" s="19"/>
      <c r="M40" s="19" t="s">
        <v>34</v>
      </c>
      <c r="N40" s="19"/>
      <c r="O40" s="19"/>
      <c r="P40" s="19"/>
      <c r="Q40" s="19"/>
    </row>
    <row r="41" spans="2:20" ht="13.5" x14ac:dyDescent="0.25">
      <c r="B41" s="4"/>
      <c r="C41" s="4"/>
      <c r="D41" s="4"/>
      <c r="E41" s="4"/>
      <c r="F41" s="4"/>
      <c r="G41" s="4"/>
      <c r="H41" s="4"/>
      <c r="J41" s="20" t="s">
        <v>57</v>
      </c>
      <c r="K41" s="20"/>
      <c r="L41" s="19"/>
      <c r="M41" s="19" t="s">
        <v>110</v>
      </c>
      <c r="N41" s="19"/>
      <c r="O41" s="19"/>
      <c r="P41" s="19"/>
      <c r="Q41" s="19"/>
    </row>
    <row r="42" spans="2:20" s="4" customFormat="1" ht="17.25" x14ac:dyDescent="0.3">
      <c r="B42" s="69">
        <f>DATE(year,11,1)</f>
        <v>43770</v>
      </c>
      <c r="C42" s="70"/>
      <c r="D42" s="70"/>
      <c r="E42" s="70"/>
      <c r="F42" s="70"/>
      <c r="G42" s="70"/>
      <c r="H42" s="70"/>
      <c r="J42" s="61" t="s">
        <v>13</v>
      </c>
      <c r="K42" s="61"/>
      <c r="L42" s="30"/>
      <c r="M42" s="30"/>
      <c r="N42" s="30"/>
      <c r="O42" s="30"/>
      <c r="P42" s="30"/>
      <c r="Q42" s="30"/>
    </row>
    <row r="43" spans="2:20" ht="13.5" x14ac:dyDescent="0.25">
      <c r="B43" s="9" t="str">
        <f>CHOOSE(1+MOD(startday+1-2,7),"Su","M","Tu","W","Th","F","Sa")</f>
        <v>Su</v>
      </c>
      <c r="C43" s="8" t="str">
        <f>CHOOSE(1+MOD(startday+2-2,7),"Su","M","Tu","W","Th","F","Sa")</f>
        <v>M</v>
      </c>
      <c r="D43" s="8" t="str">
        <f>CHOOSE(1+MOD(startday+3-2,7),"Su","M","Tu","W","Th","F","Sa")</f>
        <v>Tu</v>
      </c>
      <c r="E43" s="8" t="str">
        <f>CHOOSE(1+MOD(startday+4-2,7),"Su","M","Tu","W","Th","F","Sa")</f>
        <v>W</v>
      </c>
      <c r="F43" s="8" t="str">
        <f>CHOOSE(1+MOD(startday+5-2,7),"Su","M","Tu","W","Th","F","Sa")</f>
        <v>Th</v>
      </c>
      <c r="G43" s="8" t="str">
        <f>CHOOSE(1+MOD(startday+6-2,7),"Su","M","Tu","W","Th","F","Sa")</f>
        <v>F</v>
      </c>
      <c r="H43" s="10" t="str">
        <f>CHOOSE(1+MOD(startday+7-2,7),"Su","M","Tu","W","Th","F","Sa")</f>
        <v>Sa</v>
      </c>
      <c r="J43" s="43" t="s">
        <v>80</v>
      </c>
      <c r="K43" s="44"/>
      <c r="L43" s="37"/>
      <c r="M43" s="37" t="s">
        <v>79</v>
      </c>
      <c r="N43" s="37"/>
      <c r="O43" s="37"/>
      <c r="P43" s="37"/>
      <c r="Q43" s="38"/>
    </row>
    <row r="44" spans="2:20" ht="14.25" x14ac:dyDescent="0.3">
      <c r="B44" s="6" t="str">
        <f>IF(WEEKDAY(B42,1)=$M$4,B42,"")</f>
        <v/>
      </c>
      <c r="C44" s="11" t="str">
        <f>IF(B44="",IF(WEEKDAY(B42,1)=MOD($M$4,7)+1,B42,""),B44+1)</f>
        <v/>
      </c>
      <c r="D44" s="11" t="str">
        <f>IF(C44="",IF(WEEKDAY(B42,1)=MOD($M$4+1,7)+1,B42,""),C44+1)</f>
        <v/>
      </c>
      <c r="E44" s="11" t="str">
        <f>IF(D44="",IF(WEEKDAY(B42,1)=MOD($M$4+2,7)+1,B42,""),D44+1)</f>
        <v/>
      </c>
      <c r="F44" s="11" t="str">
        <f>IF(E44="",IF(WEEKDAY(B42,1)=MOD($M$4+3,7)+1,B42,""),E44+1)</f>
        <v/>
      </c>
      <c r="G44" s="11">
        <f>IF(F44="",IF(WEEKDAY(B42,1)=MOD($M$4+4,7)+1,B42,""),F44+1)</f>
        <v>43770</v>
      </c>
      <c r="H44" s="6">
        <f>IF(G44="",IF(WEEKDAY(B42,1)=MOD($M$4+5,7)+1,B42,""),G44+1)</f>
        <v>43771</v>
      </c>
      <c r="J44" s="43" t="s">
        <v>60</v>
      </c>
      <c r="K44" s="44"/>
      <c r="L44" s="37"/>
      <c r="M44" s="37" t="s">
        <v>133</v>
      </c>
      <c r="N44" s="37"/>
      <c r="O44" s="37"/>
      <c r="P44" s="37"/>
      <c r="Q44" s="37"/>
    </row>
    <row r="45" spans="2:20" ht="14.25" x14ac:dyDescent="0.3">
      <c r="B45" s="6">
        <f>IF(H44="","",IF(MONTH(H44+1)&lt;&gt;MONTH(H44),"",H44+1))</f>
        <v>43772</v>
      </c>
      <c r="C45" s="11">
        <f>IF(B45="","",IF(MONTH(B45+1)&lt;&gt;MONTH(B45),"",B45+1))</f>
        <v>43773</v>
      </c>
      <c r="D45" s="11">
        <f t="shared" ref="D45:D49" si="21">IF(C45="","",IF(MONTH(C45+1)&lt;&gt;MONTH(C45),"",C45+1))</f>
        <v>43774</v>
      </c>
      <c r="E45" s="11">
        <f>IF(D45="","",IF(MONTH(D45+1)&lt;&gt;MONTH(D45),"",D45+1))</f>
        <v>43775</v>
      </c>
      <c r="F45" s="11">
        <f t="shared" ref="F45:F49" si="22">IF(E45="","",IF(MONTH(E45+1)&lt;&gt;MONTH(E45),"",E45+1))</f>
        <v>43776</v>
      </c>
      <c r="G45" s="11">
        <f t="shared" ref="G45:G49" si="23">IF(F45="","",IF(MONTH(F45+1)&lt;&gt;MONTH(F45),"",F45+1))</f>
        <v>43777</v>
      </c>
      <c r="H45" s="6">
        <f t="shared" ref="H45:H49" si="24">IF(G45="","",IF(MONTH(G45+1)&lt;&gt;MONTH(G45),"",G45+1))</f>
        <v>43778</v>
      </c>
      <c r="J45" s="43" t="s">
        <v>81</v>
      </c>
      <c r="K45" s="44"/>
      <c r="L45" s="37"/>
      <c r="M45" s="37" t="s">
        <v>36</v>
      </c>
      <c r="N45" s="37"/>
      <c r="O45" s="37"/>
      <c r="P45" s="37"/>
      <c r="Q45" s="37"/>
    </row>
    <row r="46" spans="2:20" ht="14.25" x14ac:dyDescent="0.3">
      <c r="B46" s="6">
        <f t="shared" ref="B46:B49" si="25">IF(H45="","",IF(MONTH(H45+1)&lt;&gt;MONTH(H45),"",H45+1))</f>
        <v>43779</v>
      </c>
      <c r="C46" s="11">
        <f t="shared" ref="C46:C49" si="26">IF(B46="","",IF(MONTH(B46+1)&lt;&gt;MONTH(B46),"",B46+1))</f>
        <v>43780</v>
      </c>
      <c r="D46" s="11">
        <f t="shared" si="21"/>
        <v>43781</v>
      </c>
      <c r="E46" s="11">
        <f t="shared" ref="E46:E49" si="27">IF(D46="","",IF(MONTH(D46+1)&lt;&gt;MONTH(D46),"",D46+1))</f>
        <v>43782</v>
      </c>
      <c r="F46" s="11">
        <f t="shared" si="22"/>
        <v>43783</v>
      </c>
      <c r="G46" s="11">
        <f t="shared" si="23"/>
        <v>43784</v>
      </c>
      <c r="H46" s="6">
        <f t="shared" si="24"/>
        <v>43785</v>
      </c>
      <c r="J46" s="20" t="s">
        <v>83</v>
      </c>
      <c r="K46" s="20"/>
      <c r="L46" s="19"/>
      <c r="M46" s="19" t="s">
        <v>82</v>
      </c>
      <c r="N46" s="19"/>
      <c r="O46" s="19"/>
      <c r="P46" s="19"/>
      <c r="Q46" s="19"/>
    </row>
    <row r="47" spans="2:20" ht="14.25" x14ac:dyDescent="0.3">
      <c r="B47" s="6">
        <f t="shared" si="25"/>
        <v>43786</v>
      </c>
      <c r="C47" s="50">
        <f t="shared" si="26"/>
        <v>43787</v>
      </c>
      <c r="D47" s="50">
        <f t="shared" si="21"/>
        <v>43788</v>
      </c>
      <c r="E47" s="50">
        <f t="shared" si="27"/>
        <v>43789</v>
      </c>
      <c r="F47" s="50">
        <f t="shared" si="22"/>
        <v>43790</v>
      </c>
      <c r="G47" s="50">
        <f t="shared" si="23"/>
        <v>43791</v>
      </c>
      <c r="H47" s="6">
        <f t="shared" si="24"/>
        <v>43792</v>
      </c>
      <c r="J47" s="20"/>
      <c r="K47" s="20"/>
      <c r="L47" s="19"/>
      <c r="M47" s="19"/>
      <c r="N47" s="19"/>
      <c r="O47" s="19"/>
      <c r="P47" s="19"/>
      <c r="Q47" s="19"/>
    </row>
    <row r="48" spans="2:20" ht="14.25" x14ac:dyDescent="0.3">
      <c r="B48" s="6">
        <f t="shared" si="25"/>
        <v>43793</v>
      </c>
      <c r="C48" s="39">
        <f t="shared" si="26"/>
        <v>43794</v>
      </c>
      <c r="D48" s="39">
        <f t="shared" si="21"/>
        <v>43795</v>
      </c>
      <c r="E48" s="39">
        <f t="shared" si="27"/>
        <v>43796</v>
      </c>
      <c r="F48" s="39">
        <f t="shared" si="22"/>
        <v>43797</v>
      </c>
      <c r="G48" s="39">
        <f t="shared" si="23"/>
        <v>43798</v>
      </c>
      <c r="H48" s="6">
        <f t="shared" si="24"/>
        <v>43799</v>
      </c>
      <c r="J48" s="20"/>
      <c r="K48" s="20"/>
      <c r="L48" s="19"/>
      <c r="M48" s="19"/>
      <c r="N48" s="19"/>
      <c r="O48" s="19"/>
      <c r="P48" s="19"/>
      <c r="Q48" s="19"/>
    </row>
    <row r="49" spans="2:17" ht="14.25" x14ac:dyDescent="0.3">
      <c r="B49" s="6" t="str">
        <f t="shared" si="25"/>
        <v/>
      </c>
      <c r="C49" s="11" t="str">
        <f t="shared" si="26"/>
        <v/>
      </c>
      <c r="D49" s="11" t="str">
        <f t="shared" si="21"/>
        <v/>
      </c>
      <c r="E49" s="11" t="str">
        <f t="shared" si="27"/>
        <v/>
      </c>
      <c r="F49" s="11" t="str">
        <f t="shared" si="22"/>
        <v/>
      </c>
      <c r="G49" s="11" t="str">
        <f t="shared" si="23"/>
        <v/>
      </c>
      <c r="H49" s="6" t="str">
        <f t="shared" si="24"/>
        <v/>
      </c>
      <c r="J49" s="20"/>
      <c r="K49" s="20"/>
      <c r="L49" s="19"/>
      <c r="M49" s="19"/>
      <c r="N49" s="19"/>
      <c r="O49" s="19"/>
      <c r="P49" s="19"/>
      <c r="Q49" s="19"/>
    </row>
    <row r="50" spans="2:17" ht="13.5" x14ac:dyDescent="0.25">
      <c r="B50" s="4"/>
      <c r="C50" s="4"/>
      <c r="D50" s="4"/>
      <c r="E50" s="4"/>
      <c r="F50" s="4"/>
      <c r="G50" s="4"/>
      <c r="H50" s="4"/>
      <c r="J50" s="20"/>
      <c r="K50" s="20"/>
      <c r="L50" s="19"/>
      <c r="M50" s="19"/>
      <c r="N50" s="19"/>
      <c r="O50" s="19"/>
      <c r="P50" s="19"/>
      <c r="Q50" s="19"/>
    </row>
    <row r="51" spans="2:17" s="4" customFormat="1" ht="17.25" x14ac:dyDescent="0.3">
      <c r="B51" s="69">
        <f>DATE(year,12,1)</f>
        <v>43800</v>
      </c>
      <c r="C51" s="70"/>
      <c r="D51" s="70"/>
      <c r="E51" s="70"/>
      <c r="F51" s="70"/>
      <c r="G51" s="70"/>
      <c r="H51" s="70"/>
      <c r="J51" s="61" t="s">
        <v>14</v>
      </c>
      <c r="K51" s="61"/>
      <c r="L51" s="30"/>
      <c r="M51" s="30"/>
      <c r="N51" s="30"/>
      <c r="O51" s="30"/>
      <c r="P51" s="30"/>
      <c r="Q51" s="30"/>
    </row>
    <row r="52" spans="2:17" ht="13.5" x14ac:dyDescent="0.25">
      <c r="B52" s="9" t="str">
        <f>CHOOSE(1+MOD(startday+1-2,7),"Su","M","Tu","W","Th","F","Sa")</f>
        <v>Su</v>
      </c>
      <c r="C52" s="8" t="str">
        <f>CHOOSE(1+MOD(startday+2-2,7),"Su","M","Tu","W","Th","F","Sa")</f>
        <v>M</v>
      </c>
      <c r="D52" s="8" t="str">
        <f>CHOOSE(1+MOD(startday+3-2,7),"Su","M","Tu","W","Th","F","Sa")</f>
        <v>Tu</v>
      </c>
      <c r="E52" s="8" t="str">
        <f>CHOOSE(1+MOD(startday+4-2,7),"Su","M","Tu","W","Th","F","Sa")</f>
        <v>W</v>
      </c>
      <c r="F52" s="8" t="str">
        <f>CHOOSE(1+MOD(startday+5-2,7),"Su","M","Tu","W","Th","F","Sa")</f>
        <v>Th</v>
      </c>
      <c r="G52" s="8" t="str">
        <f>CHOOSE(1+MOD(startday+6-2,7),"Su","M","Tu","W","Th","F","Sa")</f>
        <v>F</v>
      </c>
      <c r="H52" s="10" t="str">
        <f>CHOOSE(1+MOD(startday+7-2,7),"Su","M","Tu","W","Th","F","Sa")</f>
        <v>Sa</v>
      </c>
      <c r="J52" s="43" t="s">
        <v>78</v>
      </c>
      <c r="K52" s="44"/>
      <c r="L52" s="37"/>
      <c r="M52" s="37" t="s">
        <v>84</v>
      </c>
      <c r="N52" s="37"/>
      <c r="O52" s="37"/>
      <c r="P52" s="37"/>
      <c r="Q52" s="38"/>
    </row>
    <row r="53" spans="2:17" ht="14.25" x14ac:dyDescent="0.3">
      <c r="B53" s="6">
        <f>IF(WEEKDAY(B51,1)=$M$4,B51,"")</f>
        <v>43800</v>
      </c>
      <c r="C53" s="11">
        <f>IF(B53="",IF(WEEKDAY(B51,1)=MOD($M$4,7)+1,B51,""),B53+1)</f>
        <v>43801</v>
      </c>
      <c r="D53" s="11">
        <f>IF(C53="",IF(WEEKDAY(B51,1)=MOD($M$4+1,7)+1,B51,""),C53+1)</f>
        <v>43802</v>
      </c>
      <c r="E53" s="11">
        <f>IF(D53="",IF(WEEKDAY(B51,1)=MOD($M$4+2,7)+1,B51,""),D53+1)</f>
        <v>43803</v>
      </c>
      <c r="F53" s="11">
        <f>IF(E53="",IF(WEEKDAY(B51,1)=MOD($M$4+3,7)+1,B51,""),E53+1)</f>
        <v>43804</v>
      </c>
      <c r="G53" s="11">
        <f>IF(F53="",IF(WEEKDAY(B51,1)=MOD($M$4+4,7)+1,B51,""),F53+1)</f>
        <v>43805</v>
      </c>
      <c r="H53" s="6">
        <f>IF(G53="",IF(WEEKDAY(B51,1)=MOD($M$4+5,7)+1,B51,""),G53+1)</f>
        <v>43806</v>
      </c>
      <c r="J53" s="43" t="s">
        <v>61</v>
      </c>
      <c r="K53" s="44"/>
      <c r="L53" s="37"/>
      <c r="M53" s="37" t="s">
        <v>35</v>
      </c>
      <c r="N53" s="37"/>
      <c r="O53" s="37"/>
      <c r="P53" s="37"/>
      <c r="Q53" s="38"/>
    </row>
    <row r="54" spans="2:17" ht="14.25" x14ac:dyDescent="0.3">
      <c r="B54" s="6">
        <f>IF(H53="","",IF(MONTH(H53+1)&lt;&gt;MONTH(H53),"",H53+1))</f>
        <v>43807</v>
      </c>
      <c r="C54" s="11">
        <f>IF(B54="","",IF(MONTH(B54+1)&lt;&gt;MONTH(B54),"",B54+1))</f>
        <v>43808</v>
      </c>
      <c r="D54" s="11">
        <f t="shared" ref="D54:D58" si="28">IF(C54="","",IF(MONTH(C54+1)&lt;&gt;MONTH(C54),"",C54+1))</f>
        <v>43809</v>
      </c>
      <c r="E54" s="11">
        <f>IF(D54="","",IF(MONTH(D54+1)&lt;&gt;MONTH(D54),"",D54+1))</f>
        <v>43810</v>
      </c>
      <c r="F54" s="11">
        <f t="shared" ref="F54:F58" si="29">IF(E54="","",IF(MONTH(E54+1)&lt;&gt;MONTH(E54),"",E54+1))</f>
        <v>43811</v>
      </c>
      <c r="G54" s="11">
        <f t="shared" ref="G54:G58" si="30">IF(F54="","",IF(MONTH(F54+1)&lt;&gt;MONTH(F54),"",F54+1))</f>
        <v>43812</v>
      </c>
      <c r="H54" s="6">
        <f t="shared" ref="H54:H58" si="31">IF(G54="","",IF(MONTH(G54+1)&lt;&gt;MONTH(G54),"",G54+1))</f>
        <v>43813</v>
      </c>
      <c r="J54" s="43" t="s">
        <v>85</v>
      </c>
      <c r="K54" s="44"/>
      <c r="L54" s="37"/>
      <c r="M54" s="37" t="s">
        <v>86</v>
      </c>
      <c r="N54" s="37"/>
      <c r="O54" s="37"/>
      <c r="P54" s="37"/>
      <c r="Q54" s="38"/>
    </row>
    <row r="55" spans="2:17" ht="14.25" x14ac:dyDescent="0.3">
      <c r="B55" s="6">
        <f t="shared" ref="B55:B58" si="32">IF(H54="","",IF(MONTH(H54+1)&lt;&gt;MONTH(H54),"",H54+1))</f>
        <v>43814</v>
      </c>
      <c r="C55" s="11">
        <f t="shared" ref="C55:C58" si="33">IF(B55="","",IF(MONTH(B55+1)&lt;&gt;MONTH(B55),"",B55+1))</f>
        <v>43815</v>
      </c>
      <c r="D55" s="11">
        <f t="shared" si="28"/>
        <v>43816</v>
      </c>
      <c r="E55" s="11">
        <f t="shared" ref="E55:E58" si="34">IF(D55="","",IF(MONTH(D55+1)&lt;&gt;MONTH(D55),"",D55+1))</f>
        <v>43817</v>
      </c>
      <c r="F55" s="11">
        <f t="shared" si="29"/>
        <v>43818</v>
      </c>
      <c r="G55" s="11">
        <f t="shared" si="30"/>
        <v>43819</v>
      </c>
      <c r="H55" s="6">
        <f t="shared" si="31"/>
        <v>43820</v>
      </c>
      <c r="J55" s="20"/>
      <c r="K55" s="20"/>
      <c r="L55" s="19"/>
      <c r="M55" s="19"/>
      <c r="N55" s="19"/>
      <c r="O55" s="19"/>
      <c r="P55" s="19"/>
      <c r="Q55" s="19"/>
    </row>
    <row r="56" spans="2:17" ht="14.25" x14ac:dyDescent="0.3">
      <c r="B56" s="6">
        <f t="shared" si="32"/>
        <v>43821</v>
      </c>
      <c r="C56" s="39">
        <f t="shared" si="33"/>
        <v>43822</v>
      </c>
      <c r="D56" s="39">
        <f t="shared" si="28"/>
        <v>43823</v>
      </c>
      <c r="E56" s="39">
        <f t="shared" si="34"/>
        <v>43824</v>
      </c>
      <c r="F56" s="39">
        <f t="shared" si="29"/>
        <v>43825</v>
      </c>
      <c r="G56" s="39">
        <f t="shared" si="30"/>
        <v>43826</v>
      </c>
      <c r="H56" s="54">
        <f t="shared" si="31"/>
        <v>43827</v>
      </c>
      <c r="J56" s="20"/>
      <c r="K56" s="20"/>
      <c r="L56" s="19"/>
      <c r="M56" s="19"/>
      <c r="N56" s="19"/>
      <c r="O56" s="19"/>
      <c r="P56" s="19"/>
      <c r="Q56" s="19"/>
    </row>
    <row r="57" spans="2:17" ht="14.25" x14ac:dyDescent="0.3">
      <c r="B57" s="6">
        <f t="shared" si="32"/>
        <v>43828</v>
      </c>
      <c r="C57" s="39">
        <f t="shared" si="33"/>
        <v>43829</v>
      </c>
      <c r="D57" s="39">
        <f t="shared" si="28"/>
        <v>43830</v>
      </c>
      <c r="E57" s="39" t="str">
        <f t="shared" si="34"/>
        <v/>
      </c>
      <c r="F57" s="39" t="str">
        <f t="shared" si="29"/>
        <v/>
      </c>
      <c r="G57" s="39" t="str">
        <f t="shared" si="30"/>
        <v/>
      </c>
      <c r="H57" s="6" t="str">
        <f t="shared" si="31"/>
        <v/>
      </c>
      <c r="J57" s="20"/>
      <c r="K57" s="20"/>
      <c r="L57" s="19"/>
      <c r="M57" s="19"/>
      <c r="N57" s="19"/>
      <c r="O57" s="19"/>
      <c r="P57" s="19"/>
      <c r="Q57" s="19"/>
    </row>
    <row r="58" spans="2:17" ht="14.25" x14ac:dyDescent="0.3">
      <c r="B58" s="6" t="str">
        <f t="shared" si="32"/>
        <v/>
      </c>
      <c r="C58" s="39" t="str">
        <f t="shared" si="33"/>
        <v/>
      </c>
      <c r="D58" s="11" t="str">
        <f t="shared" si="28"/>
        <v/>
      </c>
      <c r="E58" s="11" t="str">
        <f t="shared" si="34"/>
        <v/>
      </c>
      <c r="F58" s="11" t="str">
        <f t="shared" si="29"/>
        <v/>
      </c>
      <c r="G58" s="11" t="str">
        <f t="shared" si="30"/>
        <v/>
      </c>
      <c r="H58" s="6" t="str">
        <f t="shared" si="31"/>
        <v/>
      </c>
      <c r="J58" s="20"/>
      <c r="K58" s="20"/>
      <c r="L58" s="19"/>
      <c r="M58" s="19"/>
      <c r="N58" s="19"/>
      <c r="O58" s="19"/>
      <c r="P58" s="19"/>
      <c r="Q58" s="19"/>
    </row>
    <row r="59" spans="2:17" x14ac:dyDescent="0.2">
      <c r="J59" s="20"/>
      <c r="K59" s="20"/>
      <c r="L59" s="19"/>
      <c r="M59" s="19"/>
      <c r="N59" s="19"/>
      <c r="O59" s="19"/>
      <c r="P59" s="19"/>
      <c r="Q59" s="19"/>
    </row>
    <row r="60" spans="2:17" s="4" customFormat="1" ht="17.25" x14ac:dyDescent="0.3">
      <c r="B60" s="69">
        <f>DATE(year+1,1,1)</f>
        <v>43831</v>
      </c>
      <c r="C60" s="70"/>
      <c r="D60" s="70"/>
      <c r="E60" s="70"/>
      <c r="F60" s="70"/>
      <c r="G60" s="70"/>
      <c r="H60" s="70"/>
      <c r="J60" s="61" t="s">
        <v>15</v>
      </c>
      <c r="K60" s="61"/>
      <c r="L60" s="30"/>
      <c r="M60" s="30"/>
      <c r="N60" s="30"/>
      <c r="O60" s="30"/>
      <c r="P60" s="30"/>
      <c r="Q60" s="30"/>
    </row>
    <row r="61" spans="2:17" ht="13.5" x14ac:dyDescent="0.25">
      <c r="B61" s="9" t="str">
        <f>CHOOSE(1+MOD(startday+1-2,7),"Su","M","Tu","W","Th","F","Sa")</f>
        <v>Su</v>
      </c>
      <c r="C61" s="8" t="str">
        <f>CHOOSE(1+MOD(startday+2-2,7),"Su","M","Tu","W","Th","F","Sa")</f>
        <v>M</v>
      </c>
      <c r="D61" s="8" t="str">
        <f>CHOOSE(1+MOD(startday+3-2,7),"Su","M","Tu","W","Th","F","Sa")</f>
        <v>Tu</v>
      </c>
      <c r="E61" s="8" t="str">
        <f>CHOOSE(1+MOD(startday+4-2,7),"Su","M","Tu","W","Th","F","Sa")</f>
        <v>W</v>
      </c>
      <c r="F61" s="8" t="str">
        <f>CHOOSE(1+MOD(startday+5-2,7),"Su","M","Tu","W","Th","F","Sa")</f>
        <v>Th</v>
      </c>
      <c r="G61" s="8" t="str">
        <f>CHOOSE(1+MOD(startday+6-2,7),"Su","M","Tu","W","Th","F","Sa")</f>
        <v>F</v>
      </c>
      <c r="H61" s="10" t="str">
        <f>CHOOSE(1+MOD(startday+7-2,7),"Su","M","Tu","W","Th","F","Sa")</f>
        <v>Sa</v>
      </c>
      <c r="J61" s="43" t="s">
        <v>59</v>
      </c>
      <c r="K61" s="44"/>
      <c r="L61" s="37"/>
      <c r="M61" s="37" t="s">
        <v>107</v>
      </c>
      <c r="N61" s="37"/>
      <c r="O61" s="37"/>
      <c r="P61" s="38"/>
      <c r="Q61" s="38"/>
    </row>
    <row r="62" spans="2:17" ht="14.25" x14ac:dyDescent="0.3">
      <c r="B62" s="6" t="str">
        <f>IF(WEEKDAY(B60,1)=$M$4,B60,"")</f>
        <v/>
      </c>
      <c r="C62" s="39" t="str">
        <f>IF(B62="",IF(WEEKDAY(B60,1)=MOD($M$4,7)+1,B60,""),B62+1)</f>
        <v/>
      </c>
      <c r="D62" s="39" t="str">
        <f>IF(C62="",IF(WEEKDAY(B60,1)=MOD($M$4+1,7)+1,B60,""),C62+1)</f>
        <v/>
      </c>
      <c r="E62" s="39">
        <f>IF(D62="",IF(WEEKDAY(B60,1)=MOD($M$4+2,7)+1,B60,""),D62+1)</f>
        <v>43831</v>
      </c>
      <c r="F62" s="39">
        <f>IF(E62="",IF(WEEKDAY(B60,1)=MOD($M$4+3,7)+1,B60,""),E62+1)</f>
        <v>43832</v>
      </c>
      <c r="G62" s="39">
        <f>IF(F62="",IF(WEEKDAY(B60,1)=MOD($M$4+4,7)+1,B60,""),F62+1)</f>
        <v>43833</v>
      </c>
      <c r="H62" s="6">
        <f>IF(G62="",IF(WEEKDAY(B60,1)=MOD($M$4+5,7)+1,B60,""),G62+1)</f>
        <v>43834</v>
      </c>
      <c r="J62" s="43" t="s">
        <v>53</v>
      </c>
      <c r="K62" s="44"/>
      <c r="L62" s="37"/>
      <c r="M62" s="37" t="s">
        <v>37</v>
      </c>
      <c r="N62" s="37"/>
      <c r="O62" s="37"/>
      <c r="P62" s="37"/>
      <c r="Q62" s="37"/>
    </row>
    <row r="63" spans="2:17" ht="14.25" x14ac:dyDescent="0.3">
      <c r="B63" s="6">
        <f>IF(H62="","",IF(MONTH(H62+1)&lt;&gt;MONTH(H62),"",H62+1))</f>
        <v>43835</v>
      </c>
      <c r="C63" s="11">
        <f>IF(B63="","",IF(MONTH(B63+1)&lt;&gt;MONTH(B63),"",B63+1))</f>
        <v>43836</v>
      </c>
      <c r="D63" s="51">
        <f t="shared" ref="D63:D67" si="35">IF(C63="","",IF(MONTH(C63+1)&lt;&gt;MONTH(C63),"",C63+1))</f>
        <v>43837</v>
      </c>
      <c r="E63" s="11">
        <f>IF(D63="","",IF(MONTH(D63+1)&lt;&gt;MONTH(D63),"",D63+1))</f>
        <v>43838</v>
      </c>
      <c r="F63" s="11">
        <f t="shared" ref="F63:F67" si="36">IF(E63="","",IF(MONTH(E63+1)&lt;&gt;MONTH(E63),"",E63+1))</f>
        <v>43839</v>
      </c>
      <c r="G63" s="11">
        <f t="shared" ref="G63:G67" si="37">IF(F63="","",IF(MONTH(F63+1)&lt;&gt;MONTH(F63),"",F63+1))</f>
        <v>43840</v>
      </c>
      <c r="H63" s="6">
        <f t="shared" ref="H63:H67" si="38">IF(G63="","",IF(MONTH(G63+1)&lt;&gt;MONTH(G63),"",G63+1))</f>
        <v>43841</v>
      </c>
      <c r="J63" s="43" t="s">
        <v>62</v>
      </c>
      <c r="K63" s="44"/>
      <c r="L63" s="37"/>
      <c r="M63" s="37" t="s">
        <v>87</v>
      </c>
      <c r="N63" s="37"/>
      <c r="O63" s="37"/>
      <c r="P63" s="19"/>
      <c r="Q63" s="19"/>
    </row>
    <row r="64" spans="2:17" ht="14.25" x14ac:dyDescent="0.3">
      <c r="B64" s="6">
        <f t="shared" ref="B64:B67" si="39">IF(H63="","",IF(MONTH(H63+1)&lt;&gt;MONTH(H63),"",H63+1))</f>
        <v>43842</v>
      </c>
      <c r="C64" s="50">
        <f t="shared" ref="C64:C67" si="40">IF(B64="","",IF(MONTH(B64+1)&lt;&gt;MONTH(B64),"",B64+1))</f>
        <v>43843</v>
      </c>
      <c r="D64" s="11">
        <f t="shared" si="35"/>
        <v>43844</v>
      </c>
      <c r="E64" s="11">
        <f t="shared" ref="E64:E67" si="41">IF(D64="","",IF(MONTH(D64+1)&lt;&gt;MONTH(D64),"",D64+1))</f>
        <v>43845</v>
      </c>
      <c r="F64" s="11">
        <f t="shared" si="36"/>
        <v>43846</v>
      </c>
      <c r="G64" s="11">
        <f t="shared" si="37"/>
        <v>43847</v>
      </c>
      <c r="H64" s="6">
        <f t="shared" si="38"/>
        <v>43848</v>
      </c>
      <c r="J64" s="20" t="s">
        <v>63</v>
      </c>
      <c r="K64" s="20"/>
      <c r="L64" s="19"/>
      <c r="M64" s="19" t="s">
        <v>88</v>
      </c>
      <c r="N64" s="19"/>
      <c r="O64" s="19"/>
      <c r="P64" s="19"/>
      <c r="Q64" s="19"/>
    </row>
    <row r="65" spans="2:17" ht="14.25" x14ac:dyDescent="0.3">
      <c r="B65" s="6">
        <f t="shared" si="39"/>
        <v>43849</v>
      </c>
      <c r="C65" s="39">
        <f t="shared" si="40"/>
        <v>43850</v>
      </c>
      <c r="D65" s="11">
        <f t="shared" si="35"/>
        <v>43851</v>
      </c>
      <c r="E65" s="11">
        <f t="shared" si="41"/>
        <v>43852</v>
      </c>
      <c r="F65" s="11">
        <f t="shared" si="36"/>
        <v>43853</v>
      </c>
      <c r="G65" s="11">
        <f t="shared" si="37"/>
        <v>43854</v>
      </c>
      <c r="H65" s="6">
        <f t="shared" si="38"/>
        <v>43855</v>
      </c>
      <c r="J65" s="20" t="s">
        <v>43</v>
      </c>
      <c r="K65" s="20"/>
      <c r="L65" s="19"/>
      <c r="M65" s="19" t="s">
        <v>111</v>
      </c>
      <c r="N65" s="19"/>
      <c r="O65" s="19"/>
      <c r="P65" s="19"/>
      <c r="Q65" s="19"/>
    </row>
    <row r="66" spans="2:17" ht="14.25" x14ac:dyDescent="0.3">
      <c r="B66" s="6">
        <f t="shared" si="39"/>
        <v>43856</v>
      </c>
      <c r="C66" s="11">
        <f t="shared" si="40"/>
        <v>43857</v>
      </c>
      <c r="D66" s="11">
        <f t="shared" si="35"/>
        <v>43858</v>
      </c>
      <c r="E66" s="11">
        <f t="shared" si="41"/>
        <v>43859</v>
      </c>
      <c r="F66" s="11">
        <f t="shared" si="36"/>
        <v>43860</v>
      </c>
      <c r="G66" s="11">
        <f t="shared" si="37"/>
        <v>43861</v>
      </c>
      <c r="H66" s="6" t="str">
        <f t="shared" si="38"/>
        <v/>
      </c>
      <c r="J66" s="20" t="s">
        <v>71</v>
      </c>
      <c r="K66" s="20"/>
      <c r="L66" s="19"/>
      <c r="M66" s="19" t="s">
        <v>127</v>
      </c>
      <c r="N66" s="19"/>
      <c r="O66" s="19"/>
      <c r="P66" s="19"/>
      <c r="Q66" s="19"/>
    </row>
    <row r="67" spans="2:17" ht="14.25" x14ac:dyDescent="0.3">
      <c r="B67" s="6" t="str">
        <f t="shared" si="39"/>
        <v/>
      </c>
      <c r="C67" s="11" t="str">
        <f t="shared" si="40"/>
        <v/>
      </c>
      <c r="D67" s="11" t="str">
        <f t="shared" si="35"/>
        <v/>
      </c>
      <c r="E67" s="11" t="str">
        <f t="shared" si="41"/>
        <v/>
      </c>
      <c r="F67" s="11" t="str">
        <f t="shared" si="36"/>
        <v/>
      </c>
      <c r="G67" s="11" t="str">
        <f t="shared" si="37"/>
        <v/>
      </c>
      <c r="H67" s="6" t="str">
        <f t="shared" si="38"/>
        <v/>
      </c>
      <c r="J67" s="20"/>
      <c r="K67" s="20"/>
      <c r="L67" s="19"/>
      <c r="M67" s="19"/>
      <c r="N67" s="19"/>
      <c r="O67" s="19"/>
      <c r="P67" s="19"/>
      <c r="Q67" s="19"/>
    </row>
    <row r="68" spans="2:17" ht="13.5" x14ac:dyDescent="0.25">
      <c r="B68" s="4"/>
      <c r="C68" s="4"/>
      <c r="D68" s="4"/>
      <c r="E68" s="4"/>
      <c r="F68" s="4"/>
      <c r="G68" s="4"/>
      <c r="H68" s="4"/>
      <c r="J68" s="20"/>
      <c r="K68" s="20"/>
      <c r="L68" s="19"/>
      <c r="M68" s="19"/>
      <c r="N68" s="19"/>
      <c r="O68" s="19"/>
      <c r="P68" s="19"/>
      <c r="Q68" s="19"/>
    </row>
    <row r="69" spans="2:17" s="4" customFormat="1" ht="17.25" x14ac:dyDescent="0.3">
      <c r="B69" s="69">
        <f>DATE(year+1,2,1)</f>
        <v>43862</v>
      </c>
      <c r="C69" s="70"/>
      <c r="D69" s="70"/>
      <c r="E69" s="70"/>
      <c r="F69" s="70"/>
      <c r="G69" s="70"/>
      <c r="H69" s="70"/>
      <c r="J69" s="61" t="s">
        <v>16</v>
      </c>
      <c r="K69" s="61"/>
      <c r="L69" s="30"/>
      <c r="M69" s="30"/>
      <c r="N69" s="30"/>
      <c r="O69" s="30"/>
      <c r="P69" s="30"/>
      <c r="Q69" s="30"/>
    </row>
    <row r="70" spans="2:17" ht="13.5" x14ac:dyDescent="0.25">
      <c r="B70" s="9" t="str">
        <f>CHOOSE(1+MOD(startday+1-2,7),"Su","M","Tu","W","Th","F","Sa")</f>
        <v>Su</v>
      </c>
      <c r="C70" s="8" t="str">
        <f>CHOOSE(1+MOD(startday+2-2,7),"Su","M","Tu","W","Th","F","Sa")</f>
        <v>M</v>
      </c>
      <c r="D70" s="8" t="str">
        <f>CHOOSE(1+MOD(startday+3-2,7),"Su","M","Tu","W","Th","F","Sa")</f>
        <v>Tu</v>
      </c>
      <c r="E70" s="8" t="str">
        <f>CHOOSE(1+MOD(startday+4-2,7),"Su","M","Tu","W","Th","F","Sa")</f>
        <v>W</v>
      </c>
      <c r="F70" s="8" t="str">
        <f>CHOOSE(1+MOD(startday+5-2,7),"Su","M","Tu","W","Th","F","Sa")</f>
        <v>Th</v>
      </c>
      <c r="G70" s="8" t="str">
        <f>CHOOSE(1+MOD(startday+6-2,7),"Su","M","Tu","W","Th","F","Sa")</f>
        <v>F</v>
      </c>
      <c r="H70" s="10" t="str">
        <f>CHOOSE(1+MOD(startday+7-2,7),"Su","M","Tu","W","Th","F","Sa")</f>
        <v>Sa</v>
      </c>
      <c r="J70" s="43" t="s">
        <v>89</v>
      </c>
      <c r="K70" s="44"/>
      <c r="L70" s="37"/>
      <c r="M70" s="37" t="s">
        <v>38</v>
      </c>
      <c r="N70" s="37"/>
      <c r="O70" s="37"/>
      <c r="P70" s="38"/>
      <c r="Q70" s="38"/>
    </row>
    <row r="71" spans="2:17" ht="14.25" x14ac:dyDescent="0.3">
      <c r="B71" s="6" t="str">
        <f>IF(WEEKDAY(B69,1)=$M$4,B69,"")</f>
        <v/>
      </c>
      <c r="C71" s="11" t="str">
        <f>IF(B71="",IF(WEEKDAY(B69,1)=MOD($M$4,7)+1,B69,""),B71+1)</f>
        <v/>
      </c>
      <c r="D71" s="11" t="str">
        <f>IF(C71="",IF(WEEKDAY(B69,1)=MOD($M$4+1,7)+1,B69,""),C71+1)</f>
        <v/>
      </c>
      <c r="E71" s="11" t="str">
        <f>IF(D71="",IF(WEEKDAY(B69,1)=MOD($M$4+2,7)+1,B69,""),D71+1)</f>
        <v/>
      </c>
      <c r="F71" s="11" t="str">
        <f>IF(E71="",IF(WEEKDAY(B69,1)=MOD($M$4+3,7)+1,B69,""),E71+1)</f>
        <v/>
      </c>
      <c r="G71" s="11" t="str">
        <f>IF(F71="",IF(WEEKDAY(B69,1)=MOD($M$4+4,7)+1,B69,""),F71+1)</f>
        <v/>
      </c>
      <c r="H71" s="6">
        <f>IF(G71="",IF(WEEKDAY(B69,1)=MOD($M$4+5,7)+1,B69,""),G71+1)</f>
        <v>43862</v>
      </c>
      <c r="J71" s="43" t="s">
        <v>68</v>
      </c>
      <c r="K71" s="44"/>
      <c r="L71" s="37"/>
      <c r="M71" s="37" t="s">
        <v>39</v>
      </c>
      <c r="N71" s="37"/>
      <c r="O71" s="37"/>
      <c r="P71" s="38"/>
      <c r="Q71" s="38"/>
    </row>
    <row r="72" spans="2:17" ht="14.25" x14ac:dyDescent="0.3">
      <c r="B72" s="6">
        <f>IF(H71="","",IF(MONTH(H71+1)&lt;&gt;MONTH(H71),"",H71+1))</f>
        <v>43863</v>
      </c>
      <c r="C72" s="11">
        <f>IF(B72="","",IF(MONTH(B72+1)&lt;&gt;MONTH(B72),"",B72+1))</f>
        <v>43864</v>
      </c>
      <c r="D72" s="11">
        <f t="shared" ref="D72:D76" si="42">IF(C72="","",IF(MONTH(C72+1)&lt;&gt;MONTH(C72),"",C72+1))</f>
        <v>43865</v>
      </c>
      <c r="E72" s="11">
        <f>IF(D72="","",IF(MONTH(D72+1)&lt;&gt;MONTH(D72),"",D72+1))</f>
        <v>43866</v>
      </c>
      <c r="F72" s="11">
        <f t="shared" ref="F72:F76" si="43">IF(E72="","",IF(MONTH(E72+1)&lt;&gt;MONTH(E72),"",E72+1))</f>
        <v>43867</v>
      </c>
      <c r="G72" s="11">
        <f t="shared" ref="G72:G76" si="44">IF(F72="","",IF(MONTH(F72+1)&lt;&gt;MONTH(F72),"",F72+1))</f>
        <v>43868</v>
      </c>
      <c r="H72" s="6">
        <f t="shared" ref="H72:H76" si="45">IF(G72="","",IF(MONTH(G72+1)&lt;&gt;MONTH(G72),"",G72+1))</f>
        <v>43869</v>
      </c>
      <c r="J72" s="20" t="s">
        <v>121</v>
      </c>
      <c r="K72" s="20"/>
      <c r="L72" s="19"/>
      <c r="M72" s="19" t="s">
        <v>122</v>
      </c>
      <c r="N72" s="19"/>
      <c r="O72" s="19"/>
      <c r="P72" s="38"/>
      <c r="Q72" s="38"/>
    </row>
    <row r="73" spans="2:17" ht="14.25" x14ac:dyDescent="0.3">
      <c r="B73" s="6">
        <f t="shared" ref="B73:B76" si="46">IF(H72="","",IF(MONTH(H72+1)&lt;&gt;MONTH(H72),"",H72+1))</f>
        <v>43870</v>
      </c>
      <c r="C73" s="11">
        <f t="shared" ref="C73:C76" si="47">IF(B73="","",IF(MONTH(B73+1)&lt;&gt;MONTH(B73),"",B73+1))</f>
        <v>43871</v>
      </c>
      <c r="D73" s="11">
        <f t="shared" si="42"/>
        <v>43872</v>
      </c>
      <c r="E73" s="11">
        <f t="shared" ref="E73:E76" si="48">IF(D73="","",IF(MONTH(D73+1)&lt;&gt;MONTH(D73),"",D73+1))</f>
        <v>43873</v>
      </c>
      <c r="F73" s="11">
        <f t="shared" si="43"/>
        <v>43874</v>
      </c>
      <c r="G73" s="11">
        <f t="shared" si="44"/>
        <v>43875</v>
      </c>
      <c r="H73" s="6">
        <f t="shared" si="45"/>
        <v>43876</v>
      </c>
      <c r="J73" s="20" t="s">
        <v>52</v>
      </c>
      <c r="K73" s="20"/>
      <c r="L73" s="19"/>
      <c r="M73" s="19" t="s">
        <v>40</v>
      </c>
      <c r="N73" s="19"/>
      <c r="O73" s="19"/>
      <c r="P73" s="38"/>
      <c r="Q73" s="38"/>
    </row>
    <row r="74" spans="2:17" ht="15.75" x14ac:dyDescent="0.3">
      <c r="B74" s="6">
        <f t="shared" si="46"/>
        <v>43877</v>
      </c>
      <c r="C74" s="39">
        <f t="shared" si="47"/>
        <v>43878</v>
      </c>
      <c r="D74" s="11">
        <f t="shared" si="42"/>
        <v>43879</v>
      </c>
      <c r="E74" s="11">
        <f t="shared" si="48"/>
        <v>43880</v>
      </c>
      <c r="F74" s="11">
        <f t="shared" si="43"/>
        <v>43881</v>
      </c>
      <c r="G74" s="11">
        <f t="shared" si="44"/>
        <v>43882</v>
      </c>
      <c r="H74" s="6">
        <f t="shared" si="45"/>
        <v>43883</v>
      </c>
      <c r="J74" s="40" t="s">
        <v>90</v>
      </c>
      <c r="K74" s="46"/>
      <c r="L74" s="47"/>
      <c r="M74" s="19" t="s">
        <v>91</v>
      </c>
      <c r="N74" s="47"/>
      <c r="O74" s="47"/>
      <c r="P74" s="19"/>
      <c r="Q74" s="19"/>
    </row>
    <row r="75" spans="2:17" ht="15.75" x14ac:dyDescent="0.3">
      <c r="B75" s="6">
        <f t="shared" si="46"/>
        <v>43884</v>
      </c>
      <c r="C75" s="11">
        <f t="shared" si="47"/>
        <v>43885</v>
      </c>
      <c r="D75" s="11">
        <f t="shared" si="42"/>
        <v>43886</v>
      </c>
      <c r="E75" s="11">
        <f t="shared" si="48"/>
        <v>43887</v>
      </c>
      <c r="F75" s="11">
        <f t="shared" si="43"/>
        <v>43888</v>
      </c>
      <c r="G75" s="11">
        <f t="shared" si="44"/>
        <v>43889</v>
      </c>
      <c r="H75" s="6">
        <f t="shared" si="45"/>
        <v>43890</v>
      </c>
      <c r="J75" s="20" t="s">
        <v>92</v>
      </c>
      <c r="K75" s="46"/>
      <c r="L75" s="47"/>
      <c r="M75" s="19" t="s">
        <v>105</v>
      </c>
      <c r="N75" s="47"/>
      <c r="O75" s="47"/>
      <c r="P75" s="19"/>
      <c r="Q75" s="19"/>
    </row>
    <row r="76" spans="2:17" ht="15.75" x14ac:dyDescent="0.3">
      <c r="B76" s="6" t="str">
        <f t="shared" si="46"/>
        <v/>
      </c>
      <c r="C76" s="11" t="str">
        <f t="shared" si="47"/>
        <v/>
      </c>
      <c r="D76" s="11" t="str">
        <f t="shared" si="42"/>
        <v/>
      </c>
      <c r="E76" s="11" t="str">
        <f t="shared" si="48"/>
        <v/>
      </c>
      <c r="F76" s="11" t="str">
        <f t="shared" si="43"/>
        <v/>
      </c>
      <c r="G76" s="11" t="str">
        <f t="shared" si="44"/>
        <v/>
      </c>
      <c r="H76" s="6" t="str">
        <f t="shared" si="45"/>
        <v/>
      </c>
      <c r="J76" s="20"/>
      <c r="K76" s="46"/>
      <c r="L76" s="47"/>
      <c r="M76" s="19"/>
      <c r="N76" s="47"/>
      <c r="O76" s="47"/>
      <c r="P76" s="19"/>
      <c r="Q76" s="19"/>
    </row>
    <row r="77" spans="2:17" ht="13.5" x14ac:dyDescent="0.25">
      <c r="B77" s="4"/>
      <c r="C77" s="4"/>
      <c r="D77" s="4"/>
      <c r="E77" s="4"/>
      <c r="F77" s="4"/>
      <c r="G77" s="4"/>
      <c r="H77" s="4"/>
      <c r="J77" s="20"/>
      <c r="K77" s="20"/>
      <c r="L77" s="19"/>
      <c r="M77" s="19"/>
      <c r="N77" s="19"/>
      <c r="O77" s="19"/>
      <c r="P77" s="19"/>
      <c r="Q77" s="19"/>
    </row>
    <row r="78" spans="2:17" s="4" customFormat="1" ht="17.25" x14ac:dyDescent="0.3">
      <c r="B78" s="69">
        <f>DATE(year+1,3,1)</f>
        <v>43891</v>
      </c>
      <c r="C78" s="70"/>
      <c r="D78" s="70"/>
      <c r="E78" s="70"/>
      <c r="F78" s="70"/>
      <c r="G78" s="70"/>
      <c r="H78" s="70"/>
      <c r="J78" s="61" t="s">
        <v>17</v>
      </c>
      <c r="K78" s="61"/>
      <c r="L78" s="30"/>
      <c r="M78" s="30"/>
      <c r="N78" s="30"/>
      <c r="O78" s="30"/>
      <c r="P78" s="30"/>
      <c r="Q78" s="30"/>
    </row>
    <row r="79" spans="2:17" ht="13.5" x14ac:dyDescent="0.25">
      <c r="B79" s="9" t="str">
        <f>CHOOSE(1+MOD(startday+1-2,7),"Su","M","Tu","W","Th","F","Sa")</f>
        <v>Su</v>
      </c>
      <c r="C79" s="8" t="str">
        <f>CHOOSE(1+MOD(startday+2-2,7),"Su","M","Tu","W","Th","F","Sa")</f>
        <v>M</v>
      </c>
      <c r="D79" s="8" t="str">
        <f>CHOOSE(1+MOD(startday+3-2,7),"Su","M","Tu","W","Th","F","Sa")</f>
        <v>Tu</v>
      </c>
      <c r="E79" s="8" t="str">
        <f>CHOOSE(1+MOD(startday+4-2,7),"Su","M","Tu","W","Th","F","Sa")</f>
        <v>W</v>
      </c>
      <c r="F79" s="8" t="str">
        <f>CHOOSE(1+MOD(startday+5-2,7),"Su","M","Tu","W","Th","F","Sa")</f>
        <v>Th</v>
      </c>
      <c r="G79" s="8" t="str">
        <f>CHOOSE(1+MOD(startday+6-2,7),"Su","M","Tu","W","Th","F","Sa")</f>
        <v>F</v>
      </c>
      <c r="H79" s="10" t="str">
        <f>CHOOSE(1+MOD(startday+7-2,7),"Su","M","Tu","W","Th","F","Sa")</f>
        <v>Sa</v>
      </c>
      <c r="J79" s="36" t="s">
        <v>93</v>
      </c>
      <c r="K79" s="20"/>
      <c r="L79" s="19"/>
      <c r="M79" s="19" t="s">
        <v>94</v>
      </c>
      <c r="N79" s="19"/>
      <c r="O79" s="19"/>
      <c r="P79" s="19"/>
      <c r="Q79" s="38"/>
    </row>
    <row r="80" spans="2:17" ht="14.25" x14ac:dyDescent="0.3">
      <c r="B80" s="6">
        <f>IF(WEEKDAY(B78,1)=$M$4,B78,"")</f>
        <v>43891</v>
      </c>
      <c r="C80" s="11">
        <f>IF(B80="",IF(WEEKDAY(B78,1)=MOD($M$4,7)+1,B78,""),B80+1)</f>
        <v>43892</v>
      </c>
      <c r="D80" s="11">
        <f>IF(C80="",IF(WEEKDAY(B78,1)=MOD($M$4+1,7)+1,B78,""),C80+1)</f>
        <v>43893</v>
      </c>
      <c r="E80" s="11">
        <f>IF(D80="",IF(WEEKDAY(B78,1)=MOD($M$4+2,7)+1,B78,""),D80+1)</f>
        <v>43894</v>
      </c>
      <c r="F80" s="11">
        <f>IF(E80="",IF(WEEKDAY(B78,1)=MOD($M$4+3,7)+1,B78,""),E80+1)</f>
        <v>43895</v>
      </c>
      <c r="G80" s="11">
        <f>IF(F80="",IF(WEEKDAY(B78,1)=MOD($M$4+4,7)+1,B78,""),F80+1)</f>
        <v>43896</v>
      </c>
      <c r="H80" s="6">
        <f>IF(G80="",IF(WEEKDAY(B78,1)=MOD($M$4+5,7)+1,B78,""),G80+1)</f>
        <v>43897</v>
      </c>
      <c r="J80" s="20" t="s">
        <v>61</v>
      </c>
      <c r="K80" s="20"/>
      <c r="L80" s="19"/>
      <c r="M80" s="19" t="s">
        <v>42</v>
      </c>
      <c r="N80" s="19"/>
      <c r="O80" s="19"/>
      <c r="P80" s="19"/>
      <c r="Q80" s="38"/>
    </row>
    <row r="81" spans="2:17" ht="14.25" x14ac:dyDescent="0.3">
      <c r="B81" s="6">
        <f>IF(H80="","",IF(MONTH(H80+1)&lt;&gt;MONTH(H80),"",H80+1))</f>
        <v>43898</v>
      </c>
      <c r="C81" s="39">
        <f>IF(B81="","",IF(MONTH(B81+1)&lt;&gt;MONTH(B81),"",B81+1))</f>
        <v>43899</v>
      </c>
      <c r="D81" s="39">
        <f t="shared" ref="D81:D85" si="49">IF(C81="","",IF(MONTH(C81+1)&lt;&gt;MONTH(C81),"",C81+1))</f>
        <v>43900</v>
      </c>
      <c r="E81" s="39">
        <f>IF(D81="","",IF(MONTH(D81+1)&lt;&gt;MONTH(D81),"",D81+1))</f>
        <v>43901</v>
      </c>
      <c r="F81" s="39">
        <f t="shared" ref="F81:F85" si="50">IF(E81="","",IF(MONTH(E81+1)&lt;&gt;MONTH(E81),"",E81+1))</f>
        <v>43902</v>
      </c>
      <c r="G81" s="39">
        <f t="shared" ref="G81:G85" si="51">IF(F81="","",IF(MONTH(F81+1)&lt;&gt;MONTH(F81),"",F81+1))</f>
        <v>43903</v>
      </c>
      <c r="H81" s="6">
        <f t="shared" ref="H81:H85" si="52">IF(G81="","",IF(MONTH(G81+1)&lt;&gt;MONTH(G81),"",G81+1))</f>
        <v>43904</v>
      </c>
      <c r="J81" s="20" t="s">
        <v>47</v>
      </c>
      <c r="K81" s="20"/>
      <c r="L81" s="19"/>
      <c r="M81" s="19" t="s">
        <v>95</v>
      </c>
      <c r="N81" s="19"/>
      <c r="O81" s="19"/>
      <c r="P81" s="19"/>
      <c r="Q81" s="19"/>
    </row>
    <row r="82" spans="2:17" ht="14.25" x14ac:dyDescent="0.3">
      <c r="B82" s="6">
        <f t="shared" ref="B82:B85" si="53">IF(H81="","",IF(MONTH(H81+1)&lt;&gt;MONTH(H81),"",H81+1))</f>
        <v>43905</v>
      </c>
      <c r="C82" s="11">
        <f t="shared" ref="C82:C85" si="54">IF(B82="","",IF(MONTH(B82+1)&lt;&gt;MONTH(B82),"",B82+1))</f>
        <v>43906</v>
      </c>
      <c r="D82" s="11">
        <f t="shared" si="49"/>
        <v>43907</v>
      </c>
      <c r="E82" s="11">
        <f t="shared" ref="E82:E85" si="55">IF(D82="","",IF(MONTH(D82+1)&lt;&gt;MONTH(D82),"",D82+1))</f>
        <v>43908</v>
      </c>
      <c r="F82" s="11">
        <f t="shared" si="50"/>
        <v>43909</v>
      </c>
      <c r="G82" s="11">
        <f t="shared" si="51"/>
        <v>43910</v>
      </c>
      <c r="H82" s="6">
        <f t="shared" si="52"/>
        <v>43911</v>
      </c>
      <c r="J82" s="20"/>
      <c r="K82" s="20"/>
      <c r="L82" s="19"/>
      <c r="M82" s="19"/>
      <c r="N82" s="19"/>
      <c r="O82" s="19"/>
      <c r="P82" s="19"/>
      <c r="Q82" s="19"/>
    </row>
    <row r="83" spans="2:17" ht="14.25" x14ac:dyDescent="0.3">
      <c r="B83" s="6">
        <f t="shared" si="53"/>
        <v>43912</v>
      </c>
      <c r="C83" s="11">
        <f t="shared" si="54"/>
        <v>43913</v>
      </c>
      <c r="D83" s="11">
        <f t="shared" si="49"/>
        <v>43914</v>
      </c>
      <c r="E83" s="11">
        <f t="shared" si="55"/>
        <v>43915</v>
      </c>
      <c r="F83" s="11">
        <f t="shared" si="50"/>
        <v>43916</v>
      </c>
      <c r="G83" s="11">
        <f t="shared" si="51"/>
        <v>43917</v>
      </c>
      <c r="H83" s="6">
        <f t="shared" si="52"/>
        <v>43918</v>
      </c>
      <c r="J83" s="20"/>
      <c r="K83" s="20"/>
      <c r="L83" s="19"/>
      <c r="M83" s="19"/>
      <c r="N83" s="19"/>
      <c r="O83" s="19"/>
      <c r="P83" s="19"/>
      <c r="Q83" s="19"/>
    </row>
    <row r="84" spans="2:17" ht="14.25" x14ac:dyDescent="0.3">
      <c r="B84" s="6">
        <f t="shared" si="53"/>
        <v>43919</v>
      </c>
      <c r="C84" s="11">
        <f t="shared" si="54"/>
        <v>43920</v>
      </c>
      <c r="D84" s="11">
        <f t="shared" si="49"/>
        <v>43921</v>
      </c>
      <c r="E84" s="11" t="str">
        <f t="shared" si="55"/>
        <v/>
      </c>
      <c r="F84" s="11" t="str">
        <f t="shared" si="50"/>
        <v/>
      </c>
      <c r="G84" s="50" t="str">
        <f t="shared" si="51"/>
        <v/>
      </c>
      <c r="H84" s="6" t="str">
        <f t="shared" si="52"/>
        <v/>
      </c>
      <c r="J84" s="20"/>
      <c r="K84" s="20"/>
      <c r="L84" s="19"/>
      <c r="M84" s="19"/>
      <c r="N84" s="19"/>
      <c r="O84" s="19"/>
      <c r="P84" s="19"/>
      <c r="Q84" s="19"/>
    </row>
    <row r="85" spans="2:17" ht="14.25" x14ac:dyDescent="0.3">
      <c r="B85" s="6" t="str">
        <f t="shared" si="53"/>
        <v/>
      </c>
      <c r="C85" s="11" t="str">
        <f t="shared" si="54"/>
        <v/>
      </c>
      <c r="D85" s="11" t="str">
        <f t="shared" si="49"/>
        <v/>
      </c>
      <c r="E85" s="11" t="str">
        <f t="shared" si="55"/>
        <v/>
      </c>
      <c r="F85" s="11" t="str">
        <f t="shared" si="50"/>
        <v/>
      </c>
      <c r="G85" s="11" t="str">
        <f t="shared" si="51"/>
        <v/>
      </c>
      <c r="H85" s="6" t="str">
        <f t="shared" si="52"/>
        <v/>
      </c>
      <c r="J85" s="20"/>
      <c r="K85" s="20"/>
      <c r="L85" s="19"/>
      <c r="M85" s="19"/>
      <c r="N85" s="19"/>
      <c r="O85" s="19"/>
      <c r="P85" s="19"/>
      <c r="Q85" s="19"/>
    </row>
    <row r="86" spans="2:17" x14ac:dyDescent="0.2">
      <c r="J86" s="20"/>
      <c r="K86" s="20"/>
      <c r="L86" s="19"/>
      <c r="M86" s="19"/>
      <c r="N86" s="19"/>
      <c r="O86" s="19"/>
      <c r="P86" s="19"/>
      <c r="Q86" s="19"/>
    </row>
    <row r="87" spans="2:17" s="4" customFormat="1" ht="17.25" x14ac:dyDescent="0.3">
      <c r="B87" s="69">
        <f>DATE(year+1,4,1)</f>
        <v>43922</v>
      </c>
      <c r="C87" s="70"/>
      <c r="D87" s="70"/>
      <c r="E87" s="70"/>
      <c r="F87" s="70"/>
      <c r="G87" s="70"/>
      <c r="H87" s="70"/>
      <c r="J87" s="61" t="s">
        <v>18</v>
      </c>
      <c r="K87" s="61"/>
      <c r="L87" s="30"/>
      <c r="M87" s="30"/>
      <c r="N87" s="30"/>
      <c r="O87" s="30"/>
      <c r="P87" s="30"/>
      <c r="Q87" s="30"/>
    </row>
    <row r="88" spans="2:17" ht="15" x14ac:dyDescent="0.25">
      <c r="B88" s="9" t="str">
        <f>CHOOSE(1+MOD(startday+1-2,7),"Su","M","Tu","W","Th","F","Sa")</f>
        <v>Su</v>
      </c>
      <c r="C88" s="8" t="str">
        <f>CHOOSE(1+MOD(startday+2-2,7),"Su","M","Tu","W","Th","F","Sa")</f>
        <v>M</v>
      </c>
      <c r="D88" s="8" t="str">
        <f>CHOOSE(1+MOD(startday+3-2,7),"Su","M","Tu","W","Th","F","Sa")</f>
        <v>Tu</v>
      </c>
      <c r="E88" s="8" t="str">
        <f>CHOOSE(1+MOD(startday+4-2,7),"Su","M","Tu","W","Th","F","Sa")</f>
        <v>W</v>
      </c>
      <c r="F88" s="8" t="str">
        <f>CHOOSE(1+MOD(startday+5-2,7),"Su","M","Tu","W","Th","F","Sa")</f>
        <v>Th</v>
      </c>
      <c r="G88" s="8" t="str">
        <f>CHOOSE(1+MOD(startday+6-2,7),"Su","M","Tu","W","Th","F","Sa")</f>
        <v>F</v>
      </c>
      <c r="H88" s="10" t="str">
        <f>CHOOSE(1+MOD(startday+7-2,7),"Su","M","Tu","W","Th","F","Sa")</f>
        <v>Sa</v>
      </c>
      <c r="I88" s="49"/>
      <c r="J88" s="43" t="s">
        <v>128</v>
      </c>
      <c r="K88" s="44"/>
      <c r="L88" s="37"/>
      <c r="M88" s="37" t="s">
        <v>44</v>
      </c>
      <c r="N88" s="37"/>
      <c r="O88" s="37"/>
      <c r="P88" s="37"/>
      <c r="Q88" s="38"/>
    </row>
    <row r="89" spans="2:17" ht="15.75" x14ac:dyDescent="0.3">
      <c r="B89" s="6" t="str">
        <f>IF(WEEKDAY(B87,1)=$M$4,B87,"")</f>
        <v/>
      </c>
      <c r="C89" s="50" t="str">
        <f>IF(B89="",IF(WEEKDAY(B87,1)=MOD($M$4,7)+1,B87,""),B89+1)</f>
        <v/>
      </c>
      <c r="D89" s="11" t="str">
        <f>IF(C89="",IF(WEEKDAY(B87,1)=MOD($M$4+1,7)+1,B87,""),C89+1)</f>
        <v/>
      </c>
      <c r="E89" s="11">
        <f>IF(D89="",IF(WEEKDAY(B87,1)=MOD($M$4+2,7)+1,B87,""),D89+1)</f>
        <v>43922</v>
      </c>
      <c r="F89" s="11">
        <f>IF(E89="",IF(WEEKDAY(B87,1)=MOD($M$4+3,7)+1,B87,""),E89+1)</f>
        <v>43923</v>
      </c>
      <c r="G89" s="11">
        <f>IF(F89="",IF(WEEKDAY(B87,1)=MOD($M$4+4,7)+1,B87,""),F89+1)</f>
        <v>43924</v>
      </c>
      <c r="H89" s="6">
        <f>IF(G89="",IF(WEEKDAY(B87,1)=MOD($M$4+5,7)+1,B87,""),G89+1)</f>
        <v>43925</v>
      </c>
      <c r="I89" s="49"/>
      <c r="J89" s="43" t="s">
        <v>96</v>
      </c>
      <c r="K89" s="44"/>
      <c r="L89" s="37"/>
      <c r="M89" s="37" t="s">
        <v>97</v>
      </c>
      <c r="N89" s="37"/>
      <c r="O89" s="37"/>
      <c r="P89" s="37"/>
      <c r="Q89" s="38"/>
    </row>
    <row r="90" spans="2:17" ht="15.75" x14ac:dyDescent="0.3">
      <c r="B90" s="6">
        <f>IF(H89="","",IF(MONTH(H89+1)&lt;&gt;MONTH(H89),"",H89+1))</f>
        <v>43926</v>
      </c>
      <c r="C90" s="11">
        <f>IF(B90="","",IF(MONTH(B90+1)&lt;&gt;MONTH(B90),"",B90+1))</f>
        <v>43927</v>
      </c>
      <c r="D90" s="11">
        <f t="shared" ref="D90:D94" si="56">IF(C90="","",IF(MONTH(C90+1)&lt;&gt;MONTH(C90),"",C90+1))</f>
        <v>43928</v>
      </c>
      <c r="E90" s="11">
        <f>IF(D90="","",IF(MONTH(D90+1)&lt;&gt;MONTH(D90),"",D90+1))</f>
        <v>43929</v>
      </c>
      <c r="F90" s="11">
        <f t="shared" ref="F90:F94" si="57">IF(E90="","",IF(MONTH(E90+1)&lt;&gt;MONTH(E90),"",E90+1))</f>
        <v>43930</v>
      </c>
      <c r="G90" s="39">
        <f t="shared" ref="G90:G94" si="58">IF(F90="","",IF(MONTH(F90+1)&lt;&gt;MONTH(F90),"",F90+1))</f>
        <v>43931</v>
      </c>
      <c r="H90" s="6">
        <f t="shared" ref="H90:H94" si="59">IF(G90="","",IF(MONTH(G90+1)&lt;&gt;MONTH(G90),"",G90+1))</f>
        <v>43932</v>
      </c>
      <c r="I90" s="49"/>
      <c r="J90" s="20" t="s">
        <v>98</v>
      </c>
      <c r="K90" s="20"/>
      <c r="L90" s="19"/>
      <c r="M90" s="19" t="s">
        <v>99</v>
      </c>
      <c r="N90" s="19"/>
      <c r="O90" s="19"/>
      <c r="P90" s="19"/>
      <c r="Q90" s="19"/>
    </row>
    <row r="91" spans="2:17" ht="15.75" x14ac:dyDescent="0.3">
      <c r="B91" s="6">
        <f t="shared" ref="B91:B94" si="60">IF(H90="","",IF(MONTH(H90+1)&lt;&gt;MONTH(H90),"",H90+1))</f>
        <v>43933</v>
      </c>
      <c r="C91" s="39">
        <f t="shared" ref="C91:C94" si="61">IF(B91="","",IF(MONTH(B91+1)&lt;&gt;MONTH(B91),"",B91+1))</f>
        <v>43934</v>
      </c>
      <c r="D91" s="11">
        <f t="shared" si="56"/>
        <v>43935</v>
      </c>
      <c r="E91" s="11">
        <f t="shared" ref="E91:E94" si="62">IF(D91="","",IF(MONTH(D91+1)&lt;&gt;MONTH(D91),"",D91+1))</f>
        <v>43936</v>
      </c>
      <c r="F91" s="11">
        <f t="shared" si="57"/>
        <v>43937</v>
      </c>
      <c r="G91" s="11">
        <f t="shared" si="58"/>
        <v>43938</v>
      </c>
      <c r="H91" s="6">
        <f t="shared" si="59"/>
        <v>43939</v>
      </c>
      <c r="I91" s="49"/>
      <c r="J91" s="20" t="s">
        <v>100</v>
      </c>
      <c r="K91" s="20"/>
      <c r="L91" s="19"/>
      <c r="M91" s="19" t="s">
        <v>34</v>
      </c>
      <c r="N91" s="19"/>
      <c r="O91" s="19"/>
      <c r="P91" s="19"/>
      <c r="Q91" s="19"/>
    </row>
    <row r="92" spans="2:17" ht="15.75" x14ac:dyDescent="0.3">
      <c r="B92" s="6">
        <f t="shared" si="60"/>
        <v>43940</v>
      </c>
      <c r="C92" s="11">
        <f t="shared" si="61"/>
        <v>43941</v>
      </c>
      <c r="D92" s="11">
        <f t="shared" si="56"/>
        <v>43942</v>
      </c>
      <c r="E92" s="11">
        <f t="shared" si="62"/>
        <v>43943</v>
      </c>
      <c r="F92" s="11">
        <f t="shared" si="57"/>
        <v>43944</v>
      </c>
      <c r="G92" s="39">
        <f t="shared" si="58"/>
        <v>43945</v>
      </c>
      <c r="H92" s="6">
        <f t="shared" si="59"/>
        <v>43946</v>
      </c>
      <c r="I92" s="49"/>
      <c r="J92" s="20" t="s">
        <v>62</v>
      </c>
      <c r="K92" s="20"/>
      <c r="L92" s="19"/>
      <c r="M92" s="19" t="s">
        <v>46</v>
      </c>
      <c r="N92" s="19"/>
      <c r="O92" s="19"/>
      <c r="P92" s="19"/>
      <c r="Q92" s="19"/>
    </row>
    <row r="93" spans="2:17" ht="15.75" x14ac:dyDescent="0.3">
      <c r="B93" s="6">
        <f t="shared" si="60"/>
        <v>43947</v>
      </c>
      <c r="C93" s="11">
        <f t="shared" si="61"/>
        <v>43948</v>
      </c>
      <c r="D93" s="11">
        <f t="shared" si="56"/>
        <v>43949</v>
      </c>
      <c r="E93" s="39">
        <f t="shared" si="62"/>
        <v>43950</v>
      </c>
      <c r="F93" s="39">
        <f t="shared" si="57"/>
        <v>43951</v>
      </c>
      <c r="G93" s="11" t="str">
        <f t="shared" si="58"/>
        <v/>
      </c>
      <c r="H93" s="6" t="str">
        <f t="shared" si="59"/>
        <v/>
      </c>
      <c r="I93" s="49"/>
      <c r="J93" s="20" t="s">
        <v>45</v>
      </c>
      <c r="K93" s="20"/>
      <c r="L93" s="19"/>
      <c r="M93" s="19" t="s">
        <v>106</v>
      </c>
      <c r="N93" s="19"/>
      <c r="O93" s="19"/>
      <c r="P93" s="19"/>
      <c r="Q93" s="19"/>
    </row>
    <row r="94" spans="2:17" ht="14.25" x14ac:dyDescent="0.3">
      <c r="B94" s="6" t="str">
        <f t="shared" si="60"/>
        <v/>
      </c>
      <c r="C94" s="11" t="str">
        <f t="shared" si="61"/>
        <v/>
      </c>
      <c r="D94" s="11" t="str">
        <f t="shared" si="56"/>
        <v/>
      </c>
      <c r="E94" s="11" t="str">
        <f t="shared" si="62"/>
        <v/>
      </c>
      <c r="F94" s="11" t="str">
        <f t="shared" si="57"/>
        <v/>
      </c>
      <c r="G94" s="11" t="str">
        <f t="shared" si="58"/>
        <v/>
      </c>
      <c r="H94" s="6" t="str">
        <f t="shared" si="59"/>
        <v/>
      </c>
      <c r="J94" s="20" t="s">
        <v>73</v>
      </c>
      <c r="K94" s="20"/>
      <c r="L94" s="19"/>
      <c r="M94" s="19" t="s">
        <v>119</v>
      </c>
      <c r="N94" s="19"/>
      <c r="O94" s="19"/>
      <c r="P94" s="19"/>
      <c r="Q94" s="19"/>
    </row>
    <row r="95" spans="2:17" ht="14.25" x14ac:dyDescent="0.3">
      <c r="B95" s="52"/>
      <c r="C95" s="53"/>
      <c r="D95" s="53"/>
      <c r="E95" s="53"/>
      <c r="F95" s="53"/>
      <c r="G95" s="53"/>
      <c r="H95" s="52"/>
      <c r="J95" s="20" t="s">
        <v>43</v>
      </c>
      <c r="K95" s="20"/>
      <c r="L95" s="19"/>
      <c r="M95" s="19" t="s">
        <v>101</v>
      </c>
      <c r="N95" s="19"/>
      <c r="O95" s="19"/>
      <c r="P95" s="19"/>
      <c r="Q95" s="19"/>
    </row>
    <row r="96" spans="2:17" ht="14.25" x14ac:dyDescent="0.3">
      <c r="B96" s="52"/>
      <c r="C96" s="53"/>
      <c r="D96" s="53"/>
      <c r="E96" s="53"/>
      <c r="F96" s="53"/>
      <c r="G96" s="53"/>
      <c r="H96" s="52"/>
      <c r="J96" s="20" t="s">
        <v>103</v>
      </c>
      <c r="K96" s="20"/>
      <c r="L96" s="19"/>
      <c r="M96" s="19" t="s">
        <v>108</v>
      </c>
      <c r="N96" s="19"/>
      <c r="O96" s="19"/>
      <c r="P96" s="19"/>
      <c r="Q96" s="19"/>
    </row>
    <row r="97" spans="2:17" ht="14.25" x14ac:dyDescent="0.3">
      <c r="B97" s="52"/>
      <c r="C97" s="53"/>
      <c r="D97" s="53"/>
      <c r="E97" s="53"/>
      <c r="F97" s="53"/>
      <c r="G97" s="53"/>
      <c r="H97" s="52"/>
      <c r="J97" s="20" t="s">
        <v>103</v>
      </c>
      <c r="K97" s="20"/>
      <c r="L97" s="19"/>
      <c r="M97" s="19" t="s">
        <v>130</v>
      </c>
      <c r="N97" s="19"/>
      <c r="O97" s="19"/>
      <c r="P97" s="19"/>
      <c r="Q97" s="19"/>
    </row>
    <row r="98" spans="2:17" ht="14.25" x14ac:dyDescent="0.3">
      <c r="B98" s="52"/>
      <c r="C98" s="53"/>
      <c r="D98" s="53"/>
      <c r="E98" s="53"/>
      <c r="F98" s="53"/>
      <c r="G98" s="53"/>
      <c r="H98" s="52"/>
      <c r="J98" s="20" t="s">
        <v>102</v>
      </c>
      <c r="K98" s="20"/>
      <c r="L98" s="19"/>
      <c r="M98" s="55" t="s">
        <v>129</v>
      </c>
      <c r="N98" s="19"/>
      <c r="O98" s="19"/>
      <c r="P98" s="19"/>
      <c r="Q98" s="19"/>
    </row>
    <row r="99" spans="2:17" ht="13.5" x14ac:dyDescent="0.25">
      <c r="B99" s="4"/>
      <c r="C99" s="4"/>
      <c r="D99" s="4"/>
      <c r="E99" s="4"/>
      <c r="F99" s="4"/>
      <c r="G99" s="4"/>
      <c r="H99" s="4"/>
      <c r="J99" s="20"/>
      <c r="K99" s="20"/>
      <c r="L99" s="19"/>
      <c r="M99" s="19"/>
      <c r="N99" s="19"/>
      <c r="O99" s="19"/>
      <c r="P99" s="19"/>
      <c r="Q99" s="19"/>
    </row>
    <row r="100" spans="2:17" s="4" customFormat="1" ht="17.25" x14ac:dyDescent="0.3">
      <c r="B100" s="69">
        <f>DATE(year+1,5,1)</f>
        <v>43952</v>
      </c>
      <c r="C100" s="70"/>
      <c r="D100" s="70"/>
      <c r="E100" s="70"/>
      <c r="F100" s="70"/>
      <c r="G100" s="70"/>
      <c r="H100" s="70"/>
      <c r="J100" s="61" t="s">
        <v>19</v>
      </c>
      <c r="K100" s="61"/>
      <c r="L100" s="30"/>
      <c r="M100" s="30"/>
      <c r="N100" s="30"/>
      <c r="O100" s="30"/>
      <c r="P100" s="30"/>
      <c r="Q100" s="30"/>
    </row>
    <row r="101" spans="2:17" ht="13.5" x14ac:dyDescent="0.25">
      <c r="B101" s="9" t="str">
        <f>CHOOSE(1+MOD(startday+1-2,7),"Su","M","Tu","W","Th","F","Sa")</f>
        <v>Su</v>
      </c>
      <c r="C101" s="8" t="str">
        <f>CHOOSE(1+MOD(startday+2-2,7),"Su","M","Tu","W","Th","F","Sa")</f>
        <v>M</v>
      </c>
      <c r="D101" s="8" t="str">
        <f>CHOOSE(1+MOD(startday+3-2,7),"Su","M","Tu","W","Th","F","Sa")</f>
        <v>Tu</v>
      </c>
      <c r="E101" s="8" t="str">
        <f>CHOOSE(1+MOD(startday+4-2,7),"Su","M","Tu","W","Th","F","Sa")</f>
        <v>W</v>
      </c>
      <c r="F101" s="8" t="str">
        <f>CHOOSE(1+MOD(startday+5-2,7),"Su","M","Tu","W","Th","F","Sa")</f>
        <v>Th</v>
      </c>
      <c r="G101" s="8" t="str">
        <f>CHOOSE(1+MOD(startday+6-2,7),"Su","M","Tu","W","Th","F","Sa")</f>
        <v>F</v>
      </c>
      <c r="H101" s="10" t="str">
        <f>CHOOSE(1+MOD(startday+7-2,7),"Su","M","Tu","W","Th","F","Sa")</f>
        <v>Sa</v>
      </c>
      <c r="J101" s="43" t="s">
        <v>104</v>
      </c>
      <c r="K101" s="44"/>
      <c r="L101" s="37"/>
      <c r="M101" s="37" t="s">
        <v>48</v>
      </c>
      <c r="N101" s="37"/>
      <c r="O101" s="37"/>
      <c r="P101" s="37"/>
      <c r="Q101" s="38"/>
    </row>
    <row r="102" spans="2:17" ht="14.25" x14ac:dyDescent="0.3">
      <c r="B102" s="6" t="str">
        <f>IF(WEEKDAY(B100,1)=$M$4,B100,"")</f>
        <v/>
      </c>
      <c r="C102" s="11" t="str">
        <f>IF(B102="",IF(WEEKDAY(B100,1)=MOD($M$4,7)+1,B100,""),B102+1)</f>
        <v/>
      </c>
      <c r="D102" s="11" t="str">
        <f>IF(C102="",IF(WEEKDAY(B100,1)=MOD($M$4+1,7)+1,B100,""),C102+1)</f>
        <v/>
      </c>
      <c r="E102" s="11" t="str">
        <f>IF(D102="",IF(WEEKDAY(B100,1)=MOD($M$4+2,7)+1,B100,""),D102+1)</f>
        <v/>
      </c>
      <c r="F102" s="11" t="str">
        <f>IF(E102="",IF(WEEKDAY(B100,1)=MOD($M$4+3,7)+1,B100,""),E102+1)</f>
        <v/>
      </c>
      <c r="G102" s="11">
        <f>IF(F102="",IF(WEEKDAY(B100,1)=MOD($M$4+4,7)+1,B100,""),F102+1)</f>
        <v>43952</v>
      </c>
      <c r="H102" s="6">
        <f>IF(G102="",IF(WEEKDAY(B100,1)=MOD($M$4+5,7)+1,B100,""),G102+1)</f>
        <v>43953</v>
      </c>
      <c r="J102" s="43" t="s">
        <v>104</v>
      </c>
      <c r="K102" s="44"/>
      <c r="L102" s="37"/>
      <c r="M102" s="37" t="s">
        <v>31</v>
      </c>
      <c r="N102" s="37"/>
      <c r="O102" s="37"/>
      <c r="P102" s="37"/>
      <c r="Q102" s="37"/>
    </row>
    <row r="103" spans="2:17" ht="14.25" x14ac:dyDescent="0.3">
      <c r="B103" s="6">
        <f>IF(H102="","",IF(MONTH(H102+1)&lt;&gt;MONTH(H102),"",H102+1))</f>
        <v>43954</v>
      </c>
      <c r="C103" s="11">
        <f>IF(B103="","",IF(MONTH(B103+1)&lt;&gt;MONTH(B103),"",B103+1))</f>
        <v>43955</v>
      </c>
      <c r="D103" s="11">
        <f t="shared" ref="D103:D107" si="63">IF(C103="","",IF(MONTH(C103+1)&lt;&gt;MONTH(C103),"",C103+1))</f>
        <v>43956</v>
      </c>
      <c r="E103" s="11">
        <f>IF(D103="","",IF(MONTH(D103+1)&lt;&gt;MONTH(D103),"",D103+1))</f>
        <v>43957</v>
      </c>
      <c r="F103" s="11">
        <f t="shared" ref="F103:F107" si="64">IF(E103="","",IF(MONTH(E103+1)&lt;&gt;MONTH(E103),"",E103+1))</f>
        <v>43958</v>
      </c>
      <c r="G103" s="11">
        <f t="shared" ref="G103:G107" si="65">IF(F103="","",IF(MONTH(F103+1)&lt;&gt;MONTH(F103),"",F103+1))</f>
        <v>43959</v>
      </c>
      <c r="H103" s="6">
        <f t="shared" ref="H103:H107" si="66">IF(G103="","",IF(MONTH(G103+1)&lt;&gt;MONTH(G103),"",G103+1))</f>
        <v>43960</v>
      </c>
      <c r="J103" s="20" t="s">
        <v>112</v>
      </c>
      <c r="K103" s="20"/>
      <c r="L103" s="19"/>
      <c r="M103" s="19" t="s">
        <v>113</v>
      </c>
      <c r="N103" s="19"/>
      <c r="O103" s="19"/>
      <c r="P103" s="19"/>
      <c r="Q103" s="19"/>
    </row>
    <row r="104" spans="2:17" ht="14.25" x14ac:dyDescent="0.3">
      <c r="B104" s="6">
        <f t="shared" ref="B104:B107" si="67">IF(H103="","",IF(MONTH(H103+1)&lt;&gt;MONTH(H103),"",H103+1))</f>
        <v>43961</v>
      </c>
      <c r="C104" s="11">
        <f t="shared" ref="C104:C107" si="68">IF(B104="","",IF(MONTH(B104+1)&lt;&gt;MONTH(B104),"",B104+1))</f>
        <v>43962</v>
      </c>
      <c r="D104" s="11">
        <f t="shared" si="63"/>
        <v>43963</v>
      </c>
      <c r="E104" s="11">
        <f t="shared" ref="E104:E107" si="69">IF(D104="","",IF(MONTH(D104+1)&lt;&gt;MONTH(D104),"",D104+1))</f>
        <v>43964</v>
      </c>
      <c r="F104" s="11">
        <f t="shared" si="64"/>
        <v>43965</v>
      </c>
      <c r="G104" s="11">
        <f t="shared" si="65"/>
        <v>43966</v>
      </c>
      <c r="H104" s="6">
        <f t="shared" si="66"/>
        <v>43967</v>
      </c>
      <c r="J104" s="20" t="s">
        <v>62</v>
      </c>
      <c r="K104" s="20"/>
      <c r="L104" s="19"/>
      <c r="M104" s="19" t="s">
        <v>134</v>
      </c>
      <c r="N104" s="19"/>
      <c r="O104" s="19"/>
      <c r="P104" s="19"/>
      <c r="Q104" s="19"/>
    </row>
    <row r="105" spans="2:17" ht="14.25" x14ac:dyDescent="0.3">
      <c r="B105" s="6">
        <f t="shared" si="67"/>
        <v>43968</v>
      </c>
      <c r="C105" s="11">
        <f t="shared" si="68"/>
        <v>43969</v>
      </c>
      <c r="D105" s="11">
        <f t="shared" si="63"/>
        <v>43970</v>
      </c>
      <c r="E105" s="11">
        <f t="shared" si="69"/>
        <v>43971</v>
      </c>
      <c r="F105" s="11">
        <f t="shared" si="64"/>
        <v>43972</v>
      </c>
      <c r="G105" s="42">
        <f t="shared" si="65"/>
        <v>43973</v>
      </c>
      <c r="H105" s="6">
        <f t="shared" si="66"/>
        <v>43974</v>
      </c>
      <c r="J105" s="20" t="s">
        <v>62</v>
      </c>
      <c r="K105" s="20"/>
      <c r="L105" s="19"/>
      <c r="M105" s="19" t="s">
        <v>114</v>
      </c>
      <c r="N105" s="19"/>
      <c r="O105" s="19"/>
      <c r="P105" s="19"/>
      <c r="Q105" s="19"/>
    </row>
    <row r="106" spans="2:17" ht="14.25" x14ac:dyDescent="0.3">
      <c r="B106" s="6">
        <f t="shared" si="67"/>
        <v>43975</v>
      </c>
      <c r="C106" s="11">
        <f t="shared" si="68"/>
        <v>43976</v>
      </c>
      <c r="D106" s="11">
        <f t="shared" si="63"/>
        <v>43977</v>
      </c>
      <c r="E106" s="11">
        <f t="shared" si="69"/>
        <v>43978</v>
      </c>
      <c r="F106" s="11">
        <f t="shared" si="64"/>
        <v>43979</v>
      </c>
      <c r="G106" s="11">
        <f t="shared" si="65"/>
        <v>43980</v>
      </c>
      <c r="H106" s="6">
        <f t="shared" si="66"/>
        <v>43981</v>
      </c>
      <c r="J106" s="20" t="s">
        <v>45</v>
      </c>
      <c r="K106" s="20"/>
      <c r="L106" s="19"/>
      <c r="M106" s="19" t="s">
        <v>117</v>
      </c>
      <c r="N106" s="19"/>
      <c r="O106" s="19"/>
      <c r="P106" s="19"/>
      <c r="Q106" s="19"/>
    </row>
    <row r="107" spans="2:17" ht="14.25" x14ac:dyDescent="0.3">
      <c r="B107" s="6">
        <f t="shared" si="67"/>
        <v>43982</v>
      </c>
      <c r="C107" s="11" t="str">
        <f t="shared" si="68"/>
        <v/>
      </c>
      <c r="D107" s="11" t="str">
        <f t="shared" si="63"/>
        <v/>
      </c>
      <c r="E107" s="11" t="str">
        <f t="shared" si="69"/>
        <v/>
      </c>
      <c r="F107" s="11" t="str">
        <f t="shared" si="64"/>
        <v/>
      </c>
      <c r="G107" s="11" t="str">
        <f t="shared" si="65"/>
        <v/>
      </c>
      <c r="H107" s="6" t="str">
        <f t="shared" si="66"/>
        <v/>
      </c>
      <c r="J107" s="20"/>
      <c r="K107" s="20"/>
      <c r="L107" s="19"/>
      <c r="M107" s="55" t="s">
        <v>118</v>
      </c>
      <c r="N107" s="19"/>
      <c r="O107" s="19"/>
      <c r="P107" s="19"/>
      <c r="Q107" s="19"/>
    </row>
    <row r="108" spans="2:17" ht="13.5" x14ac:dyDescent="0.25">
      <c r="B108" s="4"/>
      <c r="C108" s="4"/>
      <c r="D108" s="4"/>
      <c r="E108" s="4"/>
      <c r="F108" s="4"/>
      <c r="G108" s="4"/>
      <c r="H108" s="4"/>
      <c r="J108" s="20"/>
      <c r="K108" s="20"/>
      <c r="L108" s="19"/>
      <c r="M108" s="19"/>
      <c r="N108" s="19"/>
      <c r="O108" s="19"/>
      <c r="P108" s="19"/>
      <c r="Q108" s="19"/>
    </row>
    <row r="109" spans="2:17" s="4" customFormat="1" ht="17.25" x14ac:dyDescent="0.3">
      <c r="B109" s="69">
        <f>DATE(year+1,6,1)</f>
        <v>43983</v>
      </c>
      <c r="C109" s="70"/>
      <c r="D109" s="70"/>
      <c r="E109" s="70"/>
      <c r="F109" s="70"/>
      <c r="G109" s="70"/>
      <c r="H109" s="70"/>
      <c r="J109" s="61" t="s">
        <v>20</v>
      </c>
      <c r="K109" s="61"/>
      <c r="L109" s="30"/>
      <c r="M109" s="30"/>
      <c r="N109" s="30"/>
      <c r="O109" s="30"/>
      <c r="P109" s="30"/>
      <c r="Q109" s="30"/>
    </row>
    <row r="110" spans="2:17" ht="13.5" x14ac:dyDescent="0.25">
      <c r="B110" s="9" t="str">
        <f>CHOOSE(1+MOD(startday+1-2,7),"Su","M","Tu","W","Th","F","Sa")</f>
        <v>Su</v>
      </c>
      <c r="C110" s="8" t="str">
        <f>CHOOSE(1+MOD(startday+2-2,7),"Su","M","Tu","W","Th","F","Sa")</f>
        <v>M</v>
      </c>
      <c r="D110" s="8" t="str">
        <f>CHOOSE(1+MOD(startday+3-2,7),"Su","M","Tu","W","Th","F","Sa")</f>
        <v>Tu</v>
      </c>
      <c r="E110" s="8" t="str">
        <f>CHOOSE(1+MOD(startday+4-2,7),"Su","M","Tu","W","Th","F","Sa")</f>
        <v>W</v>
      </c>
      <c r="F110" s="8" t="str">
        <f>CHOOSE(1+MOD(startday+5-2,7),"Su","M","Tu","W","Th","F","Sa")</f>
        <v>Th</v>
      </c>
      <c r="G110" s="8" t="str">
        <f>CHOOSE(1+MOD(startday+6-2,7),"Su","M","Tu","W","Th","F","Sa")</f>
        <v>F</v>
      </c>
      <c r="H110" s="10" t="str">
        <f>CHOOSE(1+MOD(startday+7-2,7),"Su","M","Tu","W","Th","F","Sa")</f>
        <v>Sa</v>
      </c>
      <c r="I110" s="41"/>
      <c r="J110" s="43" t="s">
        <v>115</v>
      </c>
      <c r="K110" s="44"/>
      <c r="L110" s="37"/>
      <c r="M110" s="37" t="s">
        <v>50</v>
      </c>
      <c r="N110" s="37"/>
      <c r="O110" s="38"/>
      <c r="P110" s="38"/>
      <c r="Q110" s="38"/>
    </row>
    <row r="111" spans="2:17" ht="14.25" x14ac:dyDescent="0.3">
      <c r="B111" s="6" t="str">
        <f>IF(WEEKDAY(B109,1)=$M$4,B109,"")</f>
        <v/>
      </c>
      <c r="C111" s="11">
        <f>IF(B111="",IF(WEEKDAY(B109,1)=MOD($M$4,7)+1,B109,""),B111+1)</f>
        <v>43983</v>
      </c>
      <c r="D111" s="11">
        <f>IF(C111="",IF(WEEKDAY(B109,1)=MOD($M$4+1,7)+1,B109,""),C111+1)</f>
        <v>43984</v>
      </c>
      <c r="E111" s="11">
        <f>IF(D111="",IF(WEEKDAY(B109,1)=MOD($M$4+2,7)+1,B109,""),D111+1)</f>
        <v>43985</v>
      </c>
      <c r="F111" s="11">
        <f>IF(E111="",IF(WEEKDAY(B109,1)=MOD($M$4+3,7)+1,B109,""),E111+1)</f>
        <v>43986</v>
      </c>
      <c r="G111" s="11">
        <f>IF(F111="",IF(WEEKDAY(B109,1)=MOD($M$4+4,7)+1,B109,""),F111+1)</f>
        <v>43987</v>
      </c>
      <c r="H111" s="6">
        <f>IF(G111="",IF(WEEKDAY(B109,1)=MOD($M$4+5,7)+1,B109,""),G111+1)</f>
        <v>43988</v>
      </c>
      <c r="I111" s="41"/>
      <c r="J111" s="43" t="s">
        <v>116</v>
      </c>
      <c r="K111" s="44"/>
      <c r="L111" s="37"/>
      <c r="M111" s="37" t="s">
        <v>64</v>
      </c>
      <c r="N111" s="37"/>
      <c r="O111" s="37"/>
      <c r="P111" s="37"/>
      <c r="Q111" s="37"/>
    </row>
    <row r="112" spans="2:17" ht="14.25" x14ac:dyDescent="0.3">
      <c r="B112" s="6">
        <f>IF(H111="","",IF(MONTH(H111+1)&lt;&gt;MONTH(H111),"",H111+1))</f>
        <v>43989</v>
      </c>
      <c r="C112" s="11">
        <f>IF(B112="","",IF(MONTH(B112+1)&lt;&gt;MONTH(B112),"",B112+1))</f>
        <v>43990</v>
      </c>
      <c r="D112" s="11">
        <f t="shared" ref="D112:D116" si="70">IF(C112="","",IF(MONTH(C112+1)&lt;&gt;MONTH(C112),"",C112+1))</f>
        <v>43991</v>
      </c>
      <c r="E112" s="11">
        <f>IF(D112="","",IF(MONTH(D112+1)&lt;&gt;MONTH(D112),"",D112+1))</f>
        <v>43992</v>
      </c>
      <c r="F112" s="11">
        <f t="shared" ref="F112:F116" si="71">IF(E112="","",IF(MONTH(E112+1)&lt;&gt;MONTH(E112),"",E112+1))</f>
        <v>43993</v>
      </c>
      <c r="G112" s="11">
        <f t="shared" ref="G112:G116" si="72">IF(F112="","",IF(MONTH(F112+1)&lt;&gt;MONTH(F112),"",F112+1))</f>
        <v>43994</v>
      </c>
      <c r="H112" s="6">
        <f t="shared" ref="H112:H116" si="73">IF(G112="","",IF(MONTH(G112+1)&lt;&gt;MONTH(G112),"",G112+1))</f>
        <v>43995</v>
      </c>
      <c r="J112" s="20"/>
      <c r="K112" s="20"/>
      <c r="L112" s="19"/>
      <c r="M112" s="19"/>
      <c r="N112" s="19"/>
      <c r="O112" s="19"/>
      <c r="P112" s="19"/>
      <c r="Q112" s="19"/>
    </row>
    <row r="113" spans="2:17" ht="14.25" x14ac:dyDescent="0.3">
      <c r="B113" s="6">
        <f t="shared" ref="B113:B116" si="74">IF(H112="","",IF(MONTH(H112+1)&lt;&gt;MONTH(H112),"",H112+1))</f>
        <v>43996</v>
      </c>
      <c r="C113" s="11">
        <f t="shared" ref="C113:C116" si="75">IF(B113="","",IF(MONTH(B113+1)&lt;&gt;MONTH(B113),"",B113+1))</f>
        <v>43997</v>
      </c>
      <c r="D113" s="11">
        <f t="shared" si="70"/>
        <v>43998</v>
      </c>
      <c r="E113" s="11">
        <f t="shared" ref="E113:E116" si="76">IF(D113="","",IF(MONTH(D113+1)&lt;&gt;MONTH(D113),"",D113+1))</f>
        <v>43999</v>
      </c>
      <c r="F113" s="11">
        <f t="shared" si="71"/>
        <v>44000</v>
      </c>
      <c r="G113" s="11">
        <f t="shared" si="72"/>
        <v>44001</v>
      </c>
      <c r="H113" s="6">
        <f t="shared" si="73"/>
        <v>44002</v>
      </c>
      <c r="J113" s="20"/>
      <c r="K113" s="20"/>
      <c r="L113" s="19"/>
      <c r="M113" s="19"/>
      <c r="N113" s="19"/>
      <c r="O113" s="19"/>
      <c r="P113" s="19"/>
      <c r="Q113" s="19"/>
    </row>
    <row r="114" spans="2:17" ht="14.25" x14ac:dyDescent="0.3">
      <c r="B114" s="6">
        <f t="shared" si="74"/>
        <v>44003</v>
      </c>
      <c r="C114" s="11">
        <f t="shared" si="75"/>
        <v>44004</v>
      </c>
      <c r="D114" s="11">
        <f t="shared" si="70"/>
        <v>44005</v>
      </c>
      <c r="E114" s="11">
        <f t="shared" si="76"/>
        <v>44006</v>
      </c>
      <c r="F114" s="11">
        <f t="shared" si="71"/>
        <v>44007</v>
      </c>
      <c r="G114" s="11">
        <f t="shared" si="72"/>
        <v>44008</v>
      </c>
      <c r="H114" s="6">
        <f t="shared" si="73"/>
        <v>44009</v>
      </c>
      <c r="J114" s="20"/>
      <c r="K114" s="20"/>
      <c r="L114" s="19"/>
      <c r="M114" s="19"/>
      <c r="N114" s="19"/>
      <c r="O114" s="19"/>
      <c r="P114" s="19"/>
      <c r="Q114" s="19"/>
    </row>
    <row r="115" spans="2:17" ht="14.25" x14ac:dyDescent="0.3">
      <c r="B115" s="6">
        <f t="shared" si="74"/>
        <v>44010</v>
      </c>
      <c r="C115" s="11">
        <f t="shared" si="75"/>
        <v>44011</v>
      </c>
      <c r="D115" s="11">
        <f t="shared" si="70"/>
        <v>44012</v>
      </c>
      <c r="E115" s="11" t="str">
        <f t="shared" si="76"/>
        <v/>
      </c>
      <c r="F115" s="11" t="str">
        <f t="shared" si="71"/>
        <v/>
      </c>
      <c r="G115" s="11" t="str">
        <f t="shared" si="72"/>
        <v/>
      </c>
      <c r="H115" s="6" t="str">
        <f t="shared" si="73"/>
        <v/>
      </c>
      <c r="J115" s="20"/>
      <c r="K115" s="20"/>
      <c r="L115" s="19"/>
      <c r="M115" s="19"/>
      <c r="N115" s="19"/>
      <c r="O115" s="19"/>
      <c r="P115" s="19"/>
      <c r="Q115" s="19"/>
    </row>
    <row r="116" spans="2:17" ht="14.25" x14ac:dyDescent="0.3">
      <c r="B116" s="6" t="str">
        <f t="shared" si="74"/>
        <v/>
      </c>
      <c r="C116" s="11" t="str">
        <f t="shared" si="75"/>
        <v/>
      </c>
      <c r="D116" s="11" t="str">
        <f t="shared" si="70"/>
        <v/>
      </c>
      <c r="E116" s="11" t="str">
        <f t="shared" si="76"/>
        <v/>
      </c>
      <c r="F116" s="11" t="str">
        <f t="shared" si="71"/>
        <v/>
      </c>
      <c r="G116" s="11" t="str">
        <f t="shared" si="72"/>
        <v/>
      </c>
      <c r="H116" s="6" t="str">
        <f t="shared" si="73"/>
        <v/>
      </c>
      <c r="J116" s="20"/>
      <c r="K116" s="20"/>
      <c r="L116" s="19"/>
      <c r="M116" s="19"/>
      <c r="N116" s="19"/>
      <c r="O116" s="19"/>
      <c r="P116" s="19"/>
      <c r="Q116" s="19"/>
    </row>
    <row r="117" spans="2:17" x14ac:dyDescent="0.2">
      <c r="J117" s="20"/>
      <c r="K117" s="20"/>
      <c r="L117" s="19"/>
      <c r="M117" s="19"/>
      <c r="N117" s="19"/>
      <c r="O117" s="19"/>
      <c r="P117" s="19"/>
      <c r="Q117" s="19"/>
    </row>
    <row r="118" spans="2:17" ht="17.25" x14ac:dyDescent="0.3">
      <c r="B118" s="69">
        <f>DATE(year+1,7,1)</f>
        <v>44013</v>
      </c>
      <c r="C118" s="70"/>
      <c r="D118" s="70"/>
      <c r="E118" s="70"/>
      <c r="F118" s="70"/>
      <c r="G118" s="70"/>
      <c r="H118" s="70"/>
      <c r="J118" s="61" t="s">
        <v>9</v>
      </c>
      <c r="K118" s="61"/>
      <c r="L118" s="30"/>
      <c r="M118" s="30"/>
      <c r="N118" s="30"/>
      <c r="O118" s="30"/>
      <c r="P118" s="30"/>
      <c r="Q118" s="30"/>
    </row>
    <row r="119" spans="2:17" ht="15" x14ac:dyDescent="0.25">
      <c r="B119" s="9" t="str">
        <f>CHOOSE(1+MOD(startday+1-2,7),"Su","M","Tu","W","Th","F","Sa")</f>
        <v>Su</v>
      </c>
      <c r="C119" s="8" t="str">
        <f>CHOOSE(1+MOD(startday+2-2,7),"Su","M","Tu","W","Th","F","Sa")</f>
        <v>M</v>
      </c>
      <c r="D119" s="8" t="str">
        <f>CHOOSE(1+MOD(startday+3-2,7),"Su","M","Tu","W","Th","F","Sa")</f>
        <v>Tu</v>
      </c>
      <c r="E119" s="8" t="str">
        <f>CHOOSE(1+MOD(startday+4-2,7),"Su","M","Tu","W","Th","F","Sa")</f>
        <v>W</v>
      </c>
      <c r="F119" s="8" t="str">
        <f>CHOOSE(1+MOD(startday+5-2,7),"Su","M","Tu","W","Th","F","Sa")</f>
        <v>Th</v>
      </c>
      <c r="G119" s="8" t="str">
        <f>CHOOSE(1+MOD(startday+6-2,7),"Su","M","Tu","W","Th","F","Sa")</f>
        <v>F</v>
      </c>
      <c r="H119" s="10" t="str">
        <f>CHOOSE(1+MOD(startday+7-2,7),"Su","M","Tu","W","Th","F","Sa")</f>
        <v>Sa</v>
      </c>
      <c r="I119" s="48"/>
      <c r="J119" s="43" t="s">
        <v>54</v>
      </c>
      <c r="K119" s="44" t="s">
        <v>55</v>
      </c>
      <c r="L119" s="37"/>
      <c r="M119" s="37" t="s">
        <v>1</v>
      </c>
      <c r="N119" s="37"/>
      <c r="O119" s="45"/>
      <c r="P119" s="38"/>
      <c r="Q119" s="38"/>
    </row>
    <row r="120" spans="2:17" ht="14.25" x14ac:dyDescent="0.3">
      <c r="B120" s="6" t="str">
        <f>IF(WEEKDAY(B118,1)=$M$4,B118,"")</f>
        <v/>
      </c>
      <c r="C120" s="11" t="str">
        <f>IF(B120="",IF(WEEKDAY(B118,1)=MOD($M$4,7)+1,B118,""),B120+1)</f>
        <v/>
      </c>
      <c r="D120" s="11" t="str">
        <f>IF(C120="",IF(WEEKDAY(B118,1)=MOD($M$4+1,7)+1,B118,""),C120+1)</f>
        <v/>
      </c>
      <c r="E120" s="11">
        <f>IF(D120="",IF(WEEKDAY(B118,1)=MOD($M$4+2,7)+1,B118,""),D120+1)</f>
        <v>44013</v>
      </c>
      <c r="F120" s="11">
        <f>IF(E120="",IF(WEEKDAY(B118,1)=MOD($M$4+3,7)+1,B118,""),E120+1)</f>
        <v>44014</v>
      </c>
      <c r="G120" s="11">
        <f>IF(F120="",IF(WEEKDAY(B118,1)=MOD($M$4+4,7)+1,B118,""),F120+1)</f>
        <v>44015</v>
      </c>
      <c r="H120" s="6">
        <f>IF(G120="",IF(WEEKDAY(B118,1)=MOD($M$4+5,7)+1,B118,""),G120+1)</f>
        <v>44016</v>
      </c>
      <c r="J120" s="19"/>
      <c r="K120" s="19"/>
      <c r="L120" s="19"/>
      <c r="M120" s="19"/>
      <c r="N120" s="19"/>
      <c r="O120" s="19"/>
      <c r="P120" s="19"/>
      <c r="Q120" s="19"/>
    </row>
    <row r="121" spans="2:17" ht="14.25" x14ac:dyDescent="0.3">
      <c r="B121" s="6">
        <f>IF(H120="","",IF(MONTH(H120+1)&lt;&gt;MONTH(H120),"",H120+1))</f>
        <v>44017</v>
      </c>
      <c r="C121" s="11">
        <f>IF(B121="","",IF(MONTH(B121+1)&lt;&gt;MONTH(B121),"",B121+1))</f>
        <v>44018</v>
      </c>
      <c r="D121" s="11">
        <f t="shared" ref="D121:D125" si="77">IF(C121="","",IF(MONTH(C121+1)&lt;&gt;MONTH(C121),"",C121+1))</f>
        <v>44019</v>
      </c>
      <c r="E121" s="11">
        <f>IF(D121="","",IF(MONTH(D121+1)&lt;&gt;MONTH(D121),"",D121+1))</f>
        <v>44020</v>
      </c>
      <c r="F121" s="11">
        <f t="shared" ref="F121:F125" si="78">IF(E121="","",IF(MONTH(E121+1)&lt;&gt;MONTH(E121),"",E121+1))</f>
        <v>44021</v>
      </c>
      <c r="G121" s="11">
        <f t="shared" ref="G121:G125" si="79">IF(F121="","",IF(MONTH(F121+1)&lt;&gt;MONTH(F121),"",F121+1))</f>
        <v>44022</v>
      </c>
      <c r="H121" s="6">
        <f t="shared" ref="H121:H125" si="80">IF(G121="","",IF(MONTH(G121+1)&lt;&gt;MONTH(G121),"",G121+1))</f>
        <v>44023</v>
      </c>
      <c r="J121" s="20"/>
      <c r="K121" s="20"/>
      <c r="L121" s="19"/>
      <c r="M121" s="19"/>
      <c r="N121" s="19"/>
      <c r="O121" s="19"/>
      <c r="P121" s="19"/>
      <c r="Q121" s="19"/>
    </row>
    <row r="122" spans="2:17" ht="14.25" x14ac:dyDescent="0.3">
      <c r="B122" s="6">
        <f t="shared" ref="B122:B125" si="81">IF(H121="","",IF(MONTH(H121+1)&lt;&gt;MONTH(H121),"",H121+1))</f>
        <v>44024</v>
      </c>
      <c r="C122" s="11">
        <f t="shared" ref="C122:C125" si="82">IF(B122="","",IF(MONTH(B122+1)&lt;&gt;MONTH(B122),"",B122+1))</f>
        <v>44025</v>
      </c>
      <c r="D122" s="11">
        <f t="shared" si="77"/>
        <v>44026</v>
      </c>
      <c r="E122" s="11">
        <f t="shared" ref="E122:E125" si="83">IF(D122="","",IF(MONTH(D122+1)&lt;&gt;MONTH(D122),"",D122+1))</f>
        <v>44027</v>
      </c>
      <c r="F122" s="11">
        <f t="shared" si="78"/>
        <v>44028</v>
      </c>
      <c r="G122" s="11">
        <f t="shared" si="79"/>
        <v>44029</v>
      </c>
      <c r="H122" s="6">
        <f t="shared" si="80"/>
        <v>44030</v>
      </c>
      <c r="J122" s="20"/>
      <c r="K122" s="20"/>
      <c r="L122" s="19"/>
      <c r="M122" s="19"/>
      <c r="N122" s="19"/>
      <c r="O122" s="19"/>
      <c r="P122" s="19"/>
      <c r="Q122" s="19"/>
    </row>
    <row r="123" spans="2:17" ht="14.25" x14ac:dyDescent="0.3">
      <c r="B123" s="6">
        <f t="shared" si="81"/>
        <v>44031</v>
      </c>
      <c r="C123" s="11">
        <f t="shared" si="82"/>
        <v>44032</v>
      </c>
      <c r="D123" s="11">
        <f t="shared" si="77"/>
        <v>44033</v>
      </c>
      <c r="E123" s="11">
        <f t="shared" si="83"/>
        <v>44034</v>
      </c>
      <c r="F123" s="11">
        <f t="shared" si="78"/>
        <v>44035</v>
      </c>
      <c r="G123" s="11">
        <f t="shared" si="79"/>
        <v>44036</v>
      </c>
      <c r="H123" s="6">
        <f t="shared" si="80"/>
        <v>44037</v>
      </c>
      <c r="J123" s="20"/>
      <c r="K123" s="20"/>
      <c r="L123" s="19"/>
      <c r="M123" s="19"/>
      <c r="N123" s="19"/>
      <c r="O123" s="19"/>
      <c r="P123" s="19"/>
      <c r="Q123" s="19"/>
    </row>
    <row r="124" spans="2:17" ht="14.25" x14ac:dyDescent="0.3">
      <c r="B124" s="6">
        <f t="shared" si="81"/>
        <v>44038</v>
      </c>
      <c r="C124" s="11">
        <f t="shared" si="82"/>
        <v>44039</v>
      </c>
      <c r="D124" s="11">
        <f t="shared" si="77"/>
        <v>44040</v>
      </c>
      <c r="E124" s="11">
        <f t="shared" si="83"/>
        <v>44041</v>
      </c>
      <c r="F124" s="11">
        <f t="shared" si="78"/>
        <v>44042</v>
      </c>
      <c r="G124" s="11">
        <f t="shared" si="79"/>
        <v>44043</v>
      </c>
      <c r="H124" s="6" t="str">
        <f t="shared" si="80"/>
        <v/>
      </c>
      <c r="J124" s="20"/>
      <c r="K124" s="20"/>
      <c r="L124" s="19"/>
      <c r="M124" s="19"/>
      <c r="N124" s="19"/>
      <c r="O124" s="19"/>
      <c r="P124" s="19"/>
      <c r="Q124" s="19"/>
    </row>
    <row r="125" spans="2:17" ht="14.25" x14ac:dyDescent="0.3">
      <c r="B125" s="6" t="str">
        <f t="shared" si="81"/>
        <v/>
      </c>
      <c r="C125" s="11" t="str">
        <f t="shared" si="82"/>
        <v/>
      </c>
      <c r="D125" s="11" t="str">
        <f t="shared" si="77"/>
        <v/>
      </c>
      <c r="E125" s="11" t="str">
        <f t="shared" si="83"/>
        <v/>
      </c>
      <c r="F125" s="11" t="str">
        <f t="shared" si="78"/>
        <v/>
      </c>
      <c r="G125" s="11" t="str">
        <f t="shared" si="79"/>
        <v/>
      </c>
      <c r="H125" s="6" t="str">
        <f t="shared" si="80"/>
        <v/>
      </c>
      <c r="J125" s="20"/>
      <c r="K125" s="20"/>
      <c r="L125" s="19"/>
      <c r="M125" s="19"/>
      <c r="N125" s="19"/>
      <c r="O125" s="19"/>
      <c r="P125" s="19"/>
      <c r="Q125" s="19"/>
    </row>
    <row r="126" spans="2:17" x14ac:dyDescent="0.2">
      <c r="J126" s="20"/>
      <c r="K126" s="20"/>
      <c r="L126" s="19"/>
      <c r="M126" s="19"/>
      <c r="N126" s="19"/>
      <c r="O126" s="19"/>
      <c r="P126" s="19"/>
      <c r="Q126" s="19"/>
    </row>
  </sheetData>
  <mergeCells count="33">
    <mergeCell ref="J100:K100"/>
    <mergeCell ref="J109:K109"/>
    <mergeCell ref="B118:H118"/>
    <mergeCell ref="J118:K118"/>
    <mergeCell ref="B109:H109"/>
    <mergeCell ref="B100:H100"/>
    <mergeCell ref="B87:H87"/>
    <mergeCell ref="B12:H12"/>
    <mergeCell ref="B21:H21"/>
    <mergeCell ref="J87:K87"/>
    <mergeCell ref="J69:K69"/>
    <mergeCell ref="J78:K78"/>
    <mergeCell ref="B30:H30"/>
    <mergeCell ref="B42:H42"/>
    <mergeCell ref="B51:H51"/>
    <mergeCell ref="B60:H60"/>
    <mergeCell ref="J30:K30"/>
    <mergeCell ref="J42:K42"/>
    <mergeCell ref="J51:K51"/>
    <mergeCell ref="J60:K60"/>
    <mergeCell ref="B69:H69"/>
    <mergeCell ref="B78:H78"/>
    <mergeCell ref="A1:M1"/>
    <mergeCell ref="F4:H4"/>
    <mergeCell ref="T5:T6"/>
    <mergeCell ref="J21:K21"/>
    <mergeCell ref="B8:Q8"/>
    <mergeCell ref="T12:T15"/>
    <mergeCell ref="T21:T25"/>
    <mergeCell ref="T8:T9"/>
    <mergeCell ref="B9:Q9"/>
    <mergeCell ref="J12:K12"/>
    <mergeCell ref="A2:M2"/>
  </mergeCells>
  <phoneticPr fontId="0" type="noConversion"/>
  <conditionalFormatting sqref="B102:H107 B89:H98 B71:H76 B62:H67 B120:H125 B53:H58 B44:H49 B32:H39 B23:H28 B14:H19 B80:H85 B111:H116">
    <cfRule type="expression" dxfId="1" priority="1" stopIfTrue="1">
      <formula>OR(WEEKDAY(B14,1)=1,WEEKDAY(B14,1)=7)</formula>
    </cfRule>
    <cfRule type="cellIs" dxfId="0" priority="2" stopIfTrue="1" operator="equal">
      <formula>""</formula>
    </cfRule>
  </conditionalFormatting>
  <hyperlinks>
    <hyperlink ref="A2" r:id="rId1"/>
  </hyperlinks>
  <printOptions horizontalCentered="1"/>
  <pageMargins left="0.25" right="0.25" top="0.75" bottom="0.75" header="0.3" footer="0.3"/>
  <pageSetup orientation="portrait" r:id="rId2"/>
  <headerFooter alignWithMargins="0">
    <oddFooter>&amp;L&amp;8&amp;K00-049Calendar Template by Vertex42.com&amp;R&amp;8&amp;K00-049http://www.vertex42.com/calendars/school-calendar.html</oddFooter>
  </headerFooter>
  <rowBreaks count="2" manualBreakCount="2">
    <brk id="50" max="16383" man="1"/>
    <brk id="99" min="1" max="16" man="1"/>
  </rowBreaks>
  <colBreaks count="1" manualBreakCount="1">
    <brk id="1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EventCalendar</vt:lpstr>
      <vt:lpstr>EventCalendar!Print_Area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Event Calendar Template</dc:title>
  <dc:creator>Vertex42.com</dc:creator>
  <dc:description>(c) 2007-2014 Vertex42 LLC. All Rights Reserved. Free to Print.</dc:description>
  <cp:lastModifiedBy>KERRY</cp:lastModifiedBy>
  <cp:lastPrinted>2020-02-28T16:09:12Z</cp:lastPrinted>
  <dcterms:created xsi:type="dcterms:W3CDTF">2004-08-16T18:44:14Z</dcterms:created>
  <dcterms:modified xsi:type="dcterms:W3CDTF">2020-02-28T16:11:08Z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1.3.0</vt:lpwstr>
  </property>
</Properties>
</file>